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lee0428\Desktop\240731 기준_바탕화면\[세종 어진동]_트렌치G_부산성의신협_잔여 호실 물건 전부_(재)공매 요청_최종회차_18차까지_진행\기안본\승인 후 실제 온비드 공고 게시본\게시 문서\"/>
    </mc:Choice>
  </mc:AlternateContent>
  <bookViews>
    <workbookView xWindow="0" yWindow="0" windowWidth="14370" windowHeight="10830"/>
  </bookViews>
  <sheets>
    <sheet name="공매 대상 부동산 목록_집합건물_총15개호" sheetId="1" r:id="rId1"/>
    <sheet name="본 온비드 공매(1차수~18차수까지)_공매금액표" sheetId="2" r:id="rId2"/>
  </sheets>
  <definedNames>
    <definedName name="_xlnm._FilterDatabase" localSheetId="0" hidden="1">'공매 대상 부동산 목록_집합건물_총15개호'!$D$5:$K$21</definedName>
    <definedName name="_xlnm.Print_Area" localSheetId="0">'공매 대상 부동산 목록_집합건물_총15개호'!$B$2:$L$22</definedName>
    <definedName name="_xlnm.Print_Area" localSheetId="1">'본 온비드 공매(1차수~18차수까지)_공매금액표'!$B$2:$S$348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2" l="1"/>
  <c r="K21" i="2"/>
  <c r="H21" i="2"/>
  <c r="J21" i="2" s="1"/>
  <c r="H20" i="2"/>
  <c r="J20" i="2" s="1"/>
  <c r="K20" i="2" s="1"/>
  <c r="H19" i="2"/>
  <c r="J19" i="2" s="1"/>
  <c r="K19" i="2" s="1"/>
  <c r="H18" i="2"/>
  <c r="J18" i="2" s="1"/>
  <c r="H17" i="2"/>
  <c r="J17" i="2" s="1"/>
  <c r="K17" i="2" s="1"/>
  <c r="H16" i="2"/>
  <c r="J16" i="2" s="1"/>
  <c r="K16" i="2" s="1"/>
  <c r="H15" i="2"/>
  <c r="J15" i="2" s="1"/>
  <c r="K15" i="2" s="1"/>
  <c r="H14" i="2"/>
  <c r="J13" i="2"/>
  <c r="K13" i="2" s="1"/>
  <c r="H13" i="2"/>
  <c r="H12" i="2"/>
  <c r="J12" i="2" s="1"/>
  <c r="K12" i="2" s="1"/>
  <c r="H11" i="2"/>
  <c r="J11" i="2" s="1"/>
  <c r="K11" i="2" s="1"/>
  <c r="J10" i="2"/>
  <c r="I10" i="2" s="1"/>
  <c r="H10" i="2"/>
  <c r="J9" i="2"/>
  <c r="K9" i="2" s="1"/>
  <c r="H9" i="2"/>
  <c r="J8" i="2"/>
  <c r="H8" i="2"/>
  <c r="J14" i="2" l="1"/>
  <c r="K14" i="2" s="1"/>
  <c r="I14" i="2"/>
  <c r="L14" i="2" s="1"/>
  <c r="M14" i="2" s="1"/>
  <c r="K10" i="2"/>
  <c r="L10" i="2" s="1"/>
  <c r="M10" i="2" s="1"/>
  <c r="I16" i="2"/>
  <c r="L16" i="2" s="1"/>
  <c r="M16" i="2" s="1"/>
  <c r="I19" i="2"/>
  <c r="L19" i="2" s="1"/>
  <c r="M19" i="2" s="1"/>
  <c r="I11" i="2"/>
  <c r="L11" i="2" s="1"/>
  <c r="M11" i="2" s="1"/>
  <c r="J22" i="2"/>
  <c r="K22" i="2" s="1"/>
  <c r="I13" i="2"/>
  <c r="L13" i="2" s="1"/>
  <c r="M13" i="2" s="1"/>
  <c r="H23" i="2"/>
  <c r="K8" i="2"/>
  <c r="J23" i="2"/>
  <c r="K18" i="2"/>
  <c r="I18" i="2"/>
  <c r="I9" i="2"/>
  <c r="L9" i="2" s="1"/>
  <c r="M9" i="2" s="1"/>
  <c r="I12" i="2"/>
  <c r="L12" i="2" s="1"/>
  <c r="M12" i="2" s="1"/>
  <c r="I15" i="2"/>
  <c r="L15" i="2" s="1"/>
  <c r="M15" i="2" s="1"/>
  <c r="I21" i="2"/>
  <c r="L21" i="2" s="1"/>
  <c r="M21" i="2" s="1"/>
  <c r="I8" i="2"/>
  <c r="I17" i="2"/>
  <c r="L17" i="2" s="1"/>
  <c r="M17" i="2" s="1"/>
  <c r="I20" i="2"/>
  <c r="L20" i="2" s="1"/>
  <c r="M20" i="2" s="1"/>
  <c r="N10" i="2" l="1"/>
  <c r="P10" i="2" s="1"/>
  <c r="Q10" i="2" s="1"/>
  <c r="H29" i="2"/>
  <c r="N11" i="2"/>
  <c r="P11" i="2" s="1"/>
  <c r="Q11" i="2" s="1"/>
  <c r="H30" i="2"/>
  <c r="K23" i="2"/>
  <c r="N19" i="2"/>
  <c r="P19" i="2" s="1"/>
  <c r="Q19" i="2" s="1"/>
  <c r="H38" i="2"/>
  <c r="H32" i="2"/>
  <c r="N13" i="2"/>
  <c r="P13" i="2" s="1"/>
  <c r="Q13" i="2" s="1"/>
  <c r="H33" i="2"/>
  <c r="N14" i="2"/>
  <c r="P14" i="2" s="1"/>
  <c r="Q14" i="2" s="1"/>
  <c r="L18" i="2"/>
  <c r="M18" i="2" s="1"/>
  <c r="N20" i="2"/>
  <c r="P20" i="2" s="1"/>
  <c r="Q20" i="2" s="1"/>
  <c r="H39" i="2"/>
  <c r="H35" i="2"/>
  <c r="N16" i="2"/>
  <c r="P16" i="2" s="1"/>
  <c r="Q16" i="2" s="1"/>
  <c r="L8" i="2"/>
  <c r="N15" i="2"/>
  <c r="P15" i="2" s="1"/>
  <c r="Q15" i="2" s="1"/>
  <c r="H34" i="2"/>
  <c r="H28" i="2"/>
  <c r="N9" i="2"/>
  <c r="P9" i="2" s="1"/>
  <c r="Q9" i="2" s="1"/>
  <c r="I22" i="2"/>
  <c r="L22" i="2" s="1"/>
  <c r="M22" i="2" s="1"/>
  <c r="H36" i="2"/>
  <c r="N17" i="2"/>
  <c r="P17" i="2" s="1"/>
  <c r="Q17" i="2" s="1"/>
  <c r="N21" i="2"/>
  <c r="P21" i="2" s="1"/>
  <c r="Q21" i="2" s="1"/>
  <c r="H40" i="2"/>
  <c r="N12" i="2"/>
  <c r="P12" i="2" s="1"/>
  <c r="Q12" i="2" s="1"/>
  <c r="H31" i="2"/>
  <c r="I28" i="2" l="1"/>
  <c r="K28" i="2" s="1"/>
  <c r="L28" i="2" s="1"/>
  <c r="O15" i="2"/>
  <c r="R15" i="2" s="1"/>
  <c r="I34" i="2"/>
  <c r="K34" i="2" s="1"/>
  <c r="L34" i="2" s="1"/>
  <c r="I23" i="2"/>
  <c r="O19" i="2"/>
  <c r="R19" i="2" s="1"/>
  <c r="I31" i="2"/>
  <c r="K31" i="2" s="1"/>
  <c r="L31" i="2" s="1"/>
  <c r="I33" i="2"/>
  <c r="K33" i="2" s="1"/>
  <c r="L33" i="2" s="1"/>
  <c r="I40" i="2"/>
  <c r="K40" i="2" s="1"/>
  <c r="L40" i="2" s="1"/>
  <c r="O16" i="2"/>
  <c r="R16" i="2" s="1"/>
  <c r="O11" i="2"/>
  <c r="R11" i="2" s="1"/>
  <c r="H41" i="2"/>
  <c r="N22" i="2"/>
  <c r="P22" i="2" s="1"/>
  <c r="Q22" i="2" s="1"/>
  <c r="O14" i="2"/>
  <c r="R14" i="2" s="1"/>
  <c r="O13" i="2"/>
  <c r="R13" i="2" s="1"/>
  <c r="O9" i="2"/>
  <c r="R9" i="2" s="1"/>
  <c r="I32" i="2"/>
  <c r="K32" i="2" s="1"/>
  <c r="L32" i="2" s="1"/>
  <c r="M8" i="2"/>
  <c r="L23" i="2"/>
  <c r="O12" i="2"/>
  <c r="R12" i="2" s="1"/>
  <c r="I29" i="2"/>
  <c r="K29" i="2" s="1"/>
  <c r="L29" i="2" s="1"/>
  <c r="I38" i="2"/>
  <c r="K38" i="2" s="1"/>
  <c r="L38" i="2" s="1"/>
  <c r="I30" i="2"/>
  <c r="K30" i="2" s="1"/>
  <c r="L30" i="2" s="1"/>
  <c r="O21" i="2"/>
  <c r="R21" i="2" s="1"/>
  <c r="O17" i="2"/>
  <c r="R17" i="2" s="1"/>
  <c r="O20" i="2"/>
  <c r="R20" i="2" s="1"/>
  <c r="O10" i="2"/>
  <c r="R10" i="2" s="1"/>
  <c r="I35" i="2"/>
  <c r="K35" i="2" s="1"/>
  <c r="L35" i="2" s="1"/>
  <c r="I39" i="2"/>
  <c r="K39" i="2" s="1"/>
  <c r="L39" i="2" s="1"/>
  <c r="I36" i="2"/>
  <c r="K36" i="2" s="1"/>
  <c r="L36" i="2" s="1"/>
  <c r="N18" i="2"/>
  <c r="P18" i="2" s="1"/>
  <c r="Q18" i="2" s="1"/>
  <c r="H37" i="2"/>
  <c r="J30" i="2" l="1"/>
  <c r="M30" i="2" s="1"/>
  <c r="H49" i="2" s="1"/>
  <c r="J38" i="2"/>
  <c r="M38" i="2" s="1"/>
  <c r="H57" i="2" s="1"/>
  <c r="O18" i="2"/>
  <c r="R18" i="2" s="1"/>
  <c r="J29" i="2"/>
  <c r="M29" i="2" s="1"/>
  <c r="H48" i="2" s="1"/>
  <c r="J33" i="2"/>
  <c r="M33" i="2" s="1"/>
  <c r="H52" i="2" s="1"/>
  <c r="I37" i="2"/>
  <c r="K37" i="2" s="1"/>
  <c r="L37" i="2" s="1"/>
  <c r="J39" i="2"/>
  <c r="M39" i="2" s="1"/>
  <c r="H58" i="2" s="1"/>
  <c r="J31" i="2"/>
  <c r="M31" i="2" s="1"/>
  <c r="H50" i="2" s="1"/>
  <c r="J32" i="2"/>
  <c r="M32" i="2" s="1"/>
  <c r="H51" i="2" s="1"/>
  <c r="J35" i="2"/>
  <c r="M35" i="2" s="1"/>
  <c r="H54" i="2" s="1"/>
  <c r="J34" i="2"/>
  <c r="M34" i="2" s="1"/>
  <c r="H53" i="2" s="1"/>
  <c r="I41" i="2"/>
  <c r="K41" i="2" s="1"/>
  <c r="L41" i="2" s="1"/>
  <c r="J40" i="2"/>
  <c r="M40" i="2" s="1"/>
  <c r="H59" i="2" s="1"/>
  <c r="J36" i="2"/>
  <c r="M36" i="2" s="1"/>
  <c r="H55" i="2" s="1"/>
  <c r="N8" i="2"/>
  <c r="H27" i="2"/>
  <c r="M23" i="2"/>
  <c r="J28" i="2"/>
  <c r="M28" i="2" s="1"/>
  <c r="H47" i="2" s="1"/>
  <c r="O22" i="2"/>
  <c r="R22" i="2" s="1"/>
  <c r="I59" i="2" l="1"/>
  <c r="K59" i="2" s="1"/>
  <c r="L59" i="2" s="1"/>
  <c r="I53" i="2"/>
  <c r="K53" i="2" s="1"/>
  <c r="L53" i="2" s="1"/>
  <c r="I51" i="2"/>
  <c r="K51" i="2" s="1"/>
  <c r="L51" i="2" s="1"/>
  <c r="I50" i="2"/>
  <c r="K50" i="2" s="1"/>
  <c r="L50" i="2" s="1"/>
  <c r="I48" i="2"/>
  <c r="K48" i="2" s="1"/>
  <c r="L48" i="2" s="1"/>
  <c r="I54" i="2"/>
  <c r="K54" i="2" s="1"/>
  <c r="L54" i="2" s="1"/>
  <c r="I52" i="2"/>
  <c r="K52" i="2" s="1"/>
  <c r="L52" i="2" s="1"/>
  <c r="I55" i="2"/>
  <c r="K55" i="2" s="1"/>
  <c r="L55" i="2" s="1"/>
  <c r="I58" i="2"/>
  <c r="K58" i="2" s="1"/>
  <c r="L58" i="2" s="1"/>
  <c r="J58" i="2"/>
  <c r="M58" i="2" s="1"/>
  <c r="H77" i="2" s="1"/>
  <c r="I47" i="2"/>
  <c r="K47" i="2" s="1"/>
  <c r="L47" i="2" s="1"/>
  <c r="I27" i="2"/>
  <c r="H42" i="2"/>
  <c r="I57" i="2"/>
  <c r="K57" i="2" s="1"/>
  <c r="L57" i="2" s="1"/>
  <c r="J41" i="2"/>
  <c r="M41" i="2" s="1"/>
  <c r="H60" i="2" s="1"/>
  <c r="J37" i="2"/>
  <c r="M37" i="2" s="1"/>
  <c r="H56" i="2" s="1"/>
  <c r="N23" i="2"/>
  <c r="P8" i="2"/>
  <c r="I49" i="2"/>
  <c r="K49" i="2" s="1"/>
  <c r="L49" i="2" s="1"/>
  <c r="J49" i="2" l="1"/>
  <c r="M49" i="2" s="1"/>
  <c r="H68" i="2" s="1"/>
  <c r="J52" i="2"/>
  <c r="M52" i="2" s="1"/>
  <c r="H71" i="2" s="1"/>
  <c r="J54" i="2"/>
  <c r="M54" i="2" s="1"/>
  <c r="H73" i="2" s="1"/>
  <c r="I56" i="2"/>
  <c r="K56" i="2" s="1"/>
  <c r="L56" i="2" s="1"/>
  <c r="J48" i="2"/>
  <c r="M48" i="2" s="1"/>
  <c r="H67" i="2" s="1"/>
  <c r="P23" i="2"/>
  <c r="Q8" i="2"/>
  <c r="Q23" i="2" s="1"/>
  <c r="O8" i="2"/>
  <c r="J53" i="2"/>
  <c r="M53" i="2" s="1"/>
  <c r="H72" i="2" s="1"/>
  <c r="J55" i="2"/>
  <c r="M55" i="2" s="1"/>
  <c r="H74" i="2" s="1"/>
  <c r="J50" i="2"/>
  <c r="M50" i="2" s="1"/>
  <c r="H69" i="2" s="1"/>
  <c r="K27" i="2"/>
  <c r="I42" i="2"/>
  <c r="I77" i="2"/>
  <c r="K77" i="2" s="1"/>
  <c r="L77" i="2" s="1"/>
  <c r="I60" i="2"/>
  <c r="K60" i="2" s="1"/>
  <c r="L60" i="2" s="1"/>
  <c r="J57" i="2"/>
  <c r="M57" i="2" s="1"/>
  <c r="H76" i="2" s="1"/>
  <c r="J51" i="2"/>
  <c r="M51" i="2" s="1"/>
  <c r="H70" i="2" s="1"/>
  <c r="J47" i="2"/>
  <c r="M47" i="2" s="1"/>
  <c r="H66" i="2" s="1"/>
  <c r="J59" i="2"/>
  <c r="M59" i="2" s="1"/>
  <c r="H78" i="2" s="1"/>
  <c r="I69" i="2" l="1"/>
  <c r="K69" i="2" s="1"/>
  <c r="L69" i="2" s="1"/>
  <c r="L27" i="2"/>
  <c r="L42" i="2" s="1"/>
  <c r="K42" i="2"/>
  <c r="J27" i="2"/>
  <c r="I74" i="2"/>
  <c r="K74" i="2" s="1"/>
  <c r="L74" i="2" s="1"/>
  <c r="J74" i="2" s="1"/>
  <c r="M74" i="2" s="1"/>
  <c r="H93" i="2" s="1"/>
  <c r="I67" i="2"/>
  <c r="K67" i="2" s="1"/>
  <c r="L67" i="2" s="1"/>
  <c r="O23" i="2"/>
  <c r="R8" i="2"/>
  <c r="R23" i="2" s="1"/>
  <c r="I70" i="2"/>
  <c r="K70" i="2" s="1"/>
  <c r="L70" i="2" s="1"/>
  <c r="J56" i="2"/>
  <c r="M56" i="2" s="1"/>
  <c r="H75" i="2" s="1"/>
  <c r="I78" i="2"/>
  <c r="K78" i="2" s="1"/>
  <c r="L78" i="2" s="1"/>
  <c r="I73" i="2"/>
  <c r="K73" i="2" s="1"/>
  <c r="L73" i="2" s="1"/>
  <c r="J77" i="2"/>
  <c r="M77" i="2" s="1"/>
  <c r="H96" i="2" s="1"/>
  <c r="I66" i="2"/>
  <c r="K66" i="2" s="1"/>
  <c r="L66" i="2" s="1"/>
  <c r="J66" i="2" s="1"/>
  <c r="M66" i="2" s="1"/>
  <c r="H85" i="2" s="1"/>
  <c r="I71" i="2"/>
  <c r="K71" i="2" s="1"/>
  <c r="L71" i="2" s="1"/>
  <c r="I72" i="2"/>
  <c r="K72" i="2" s="1"/>
  <c r="L72" i="2" s="1"/>
  <c r="I76" i="2"/>
  <c r="K76" i="2" s="1"/>
  <c r="L76" i="2" s="1"/>
  <c r="J60" i="2"/>
  <c r="M60" i="2" s="1"/>
  <c r="H79" i="2" s="1"/>
  <c r="I68" i="2"/>
  <c r="K68" i="2" s="1"/>
  <c r="L68" i="2" s="1"/>
  <c r="I85" i="2" l="1"/>
  <c r="K85" i="2" s="1"/>
  <c r="L85" i="2" s="1"/>
  <c r="I93" i="2"/>
  <c r="K93" i="2" s="1"/>
  <c r="L93" i="2" s="1"/>
  <c r="J78" i="2"/>
  <c r="M78" i="2" s="1"/>
  <c r="H97" i="2" s="1"/>
  <c r="I75" i="2"/>
  <c r="K75" i="2" s="1"/>
  <c r="L75" i="2" s="1"/>
  <c r="J68" i="2"/>
  <c r="M68" i="2" s="1"/>
  <c r="H87" i="2" s="1"/>
  <c r="J70" i="2"/>
  <c r="M70" i="2" s="1"/>
  <c r="H89" i="2" s="1"/>
  <c r="J76" i="2"/>
  <c r="M76" i="2" s="1"/>
  <c r="H95" i="2" s="1"/>
  <c r="M27" i="2"/>
  <c r="J42" i="2"/>
  <c r="J67" i="2"/>
  <c r="M67" i="2" s="1"/>
  <c r="H86" i="2" s="1"/>
  <c r="J71" i="2"/>
  <c r="M71" i="2" s="1"/>
  <c r="H90" i="2" s="1"/>
  <c r="I96" i="2"/>
  <c r="K96" i="2" s="1"/>
  <c r="L96" i="2" s="1"/>
  <c r="I79" i="2"/>
  <c r="K79" i="2" s="1"/>
  <c r="L79" i="2" s="1"/>
  <c r="J79" i="2"/>
  <c r="M79" i="2" s="1"/>
  <c r="H98" i="2" s="1"/>
  <c r="J72" i="2"/>
  <c r="M72" i="2" s="1"/>
  <c r="H91" i="2" s="1"/>
  <c r="J73" i="2"/>
  <c r="M73" i="2" s="1"/>
  <c r="H92" i="2" s="1"/>
  <c r="J69" i="2"/>
  <c r="M69" i="2" s="1"/>
  <c r="H88" i="2" s="1"/>
  <c r="I90" i="2" l="1"/>
  <c r="K90" i="2" s="1"/>
  <c r="L90" i="2" s="1"/>
  <c r="J96" i="2"/>
  <c r="M96" i="2" s="1"/>
  <c r="H115" i="2" s="1"/>
  <c r="I95" i="2"/>
  <c r="K95" i="2" s="1"/>
  <c r="L95" i="2" s="1"/>
  <c r="J75" i="2"/>
  <c r="M75" i="2" s="1"/>
  <c r="H94" i="2" s="1"/>
  <c r="I89" i="2"/>
  <c r="K89" i="2" s="1"/>
  <c r="L89" i="2" s="1"/>
  <c r="H46" i="2"/>
  <c r="M42" i="2"/>
  <c r="I91" i="2"/>
  <c r="K91" i="2" s="1"/>
  <c r="L91" i="2" s="1"/>
  <c r="J93" i="2"/>
  <c r="M93" i="2" s="1"/>
  <c r="H112" i="2" s="1"/>
  <c r="I88" i="2"/>
  <c r="K88" i="2" s="1"/>
  <c r="L88" i="2" s="1"/>
  <c r="I97" i="2"/>
  <c r="K97" i="2" s="1"/>
  <c r="L97" i="2" s="1"/>
  <c r="I98" i="2"/>
  <c r="K98" i="2" s="1"/>
  <c r="L98" i="2" s="1"/>
  <c r="I86" i="2"/>
  <c r="K86" i="2" s="1"/>
  <c r="L86" i="2" s="1"/>
  <c r="I87" i="2"/>
  <c r="K87" i="2" s="1"/>
  <c r="L87" i="2" s="1"/>
  <c r="I92" i="2"/>
  <c r="K92" i="2" s="1"/>
  <c r="L92" i="2" s="1"/>
  <c r="J85" i="2"/>
  <c r="M85" i="2" s="1"/>
  <c r="H104" i="2" s="1"/>
  <c r="I104" i="2" l="1"/>
  <c r="K104" i="2" s="1"/>
  <c r="L104" i="2" s="1"/>
  <c r="J88" i="2"/>
  <c r="M88" i="2" s="1"/>
  <c r="H107" i="2" s="1"/>
  <c r="I46" i="2"/>
  <c r="H61" i="2"/>
  <c r="I94" i="2"/>
  <c r="K94" i="2" s="1"/>
  <c r="L94" i="2" s="1"/>
  <c r="I112" i="2"/>
  <c r="K112" i="2" s="1"/>
  <c r="L112" i="2" s="1"/>
  <c r="J87" i="2"/>
  <c r="M87" i="2" s="1"/>
  <c r="H106" i="2" s="1"/>
  <c r="J86" i="2"/>
  <c r="M86" i="2" s="1"/>
  <c r="H105" i="2" s="1"/>
  <c r="J95" i="2"/>
  <c r="M95" i="2" s="1"/>
  <c r="H114" i="2" s="1"/>
  <c r="J91" i="2"/>
  <c r="M91" i="2" s="1"/>
  <c r="H110" i="2" s="1"/>
  <c r="J92" i="2"/>
  <c r="M92" i="2" s="1"/>
  <c r="H111" i="2" s="1"/>
  <c r="J115" i="2"/>
  <c r="M115" i="2" s="1"/>
  <c r="H134" i="2" s="1"/>
  <c r="I115" i="2"/>
  <c r="K115" i="2" s="1"/>
  <c r="L115" i="2" s="1"/>
  <c r="J89" i="2"/>
  <c r="M89" i="2" s="1"/>
  <c r="H108" i="2" s="1"/>
  <c r="J98" i="2"/>
  <c r="M98" i="2" s="1"/>
  <c r="H117" i="2" s="1"/>
  <c r="J97" i="2"/>
  <c r="M97" i="2" s="1"/>
  <c r="H116" i="2" s="1"/>
  <c r="J90" i="2"/>
  <c r="M90" i="2" s="1"/>
  <c r="H109" i="2" s="1"/>
  <c r="I111" i="2" l="1"/>
  <c r="K111" i="2" s="1"/>
  <c r="L111" i="2" s="1"/>
  <c r="I114" i="2"/>
  <c r="K114" i="2" s="1"/>
  <c r="L114" i="2" s="1"/>
  <c r="I110" i="2"/>
  <c r="K110" i="2" s="1"/>
  <c r="L110" i="2" s="1"/>
  <c r="J105" i="2"/>
  <c r="M105" i="2" s="1"/>
  <c r="H124" i="2" s="1"/>
  <c r="I105" i="2"/>
  <c r="K105" i="2" s="1"/>
  <c r="L105" i="2" s="1"/>
  <c r="I116" i="2"/>
  <c r="K116" i="2" s="1"/>
  <c r="L116" i="2" s="1"/>
  <c r="K46" i="2"/>
  <c r="I61" i="2"/>
  <c r="I106" i="2"/>
  <c r="K106" i="2" s="1"/>
  <c r="L106" i="2" s="1"/>
  <c r="I109" i="2"/>
  <c r="K109" i="2" s="1"/>
  <c r="L109" i="2" s="1"/>
  <c r="I107" i="2"/>
  <c r="K107" i="2" s="1"/>
  <c r="L107" i="2" s="1"/>
  <c r="I134" i="2"/>
  <c r="K134" i="2" s="1"/>
  <c r="L134" i="2" s="1"/>
  <c r="J112" i="2"/>
  <c r="M112" i="2" s="1"/>
  <c r="H131" i="2" s="1"/>
  <c r="J94" i="2"/>
  <c r="M94" i="2" s="1"/>
  <c r="H113" i="2" s="1"/>
  <c r="I108" i="2"/>
  <c r="K108" i="2" s="1"/>
  <c r="L108" i="2" s="1"/>
  <c r="I117" i="2"/>
  <c r="K117" i="2" s="1"/>
  <c r="L117" i="2" s="1"/>
  <c r="J104" i="2"/>
  <c r="M104" i="2" s="1"/>
  <c r="H123" i="2" s="1"/>
  <c r="I123" i="2" l="1"/>
  <c r="K123" i="2" s="1"/>
  <c r="L123" i="2" s="1"/>
  <c r="L46" i="2"/>
  <c r="L61" i="2" s="1"/>
  <c r="K61" i="2"/>
  <c r="J46" i="2"/>
  <c r="I113" i="2"/>
  <c r="K113" i="2" s="1"/>
  <c r="L113" i="2" s="1"/>
  <c r="I124" i="2"/>
  <c r="K124" i="2" s="1"/>
  <c r="L124" i="2" s="1"/>
  <c r="J108" i="2"/>
  <c r="M108" i="2" s="1"/>
  <c r="H127" i="2" s="1"/>
  <c r="I131" i="2"/>
  <c r="K131" i="2" s="1"/>
  <c r="L131" i="2" s="1"/>
  <c r="J134" i="2"/>
  <c r="M134" i="2" s="1"/>
  <c r="H153" i="2" s="1"/>
  <c r="J114" i="2"/>
  <c r="M114" i="2" s="1"/>
  <c r="H133" i="2" s="1"/>
  <c r="J106" i="2"/>
  <c r="M106" i="2" s="1"/>
  <c r="H125" i="2" s="1"/>
  <c r="J116" i="2"/>
  <c r="M116" i="2" s="1"/>
  <c r="H135" i="2" s="1"/>
  <c r="J109" i="2"/>
  <c r="M109" i="2" s="1"/>
  <c r="H128" i="2" s="1"/>
  <c r="J117" i="2"/>
  <c r="M117" i="2" s="1"/>
  <c r="H136" i="2" s="1"/>
  <c r="J110" i="2"/>
  <c r="M110" i="2" s="1"/>
  <c r="H129" i="2" s="1"/>
  <c r="J107" i="2"/>
  <c r="M107" i="2" s="1"/>
  <c r="H126" i="2" s="1"/>
  <c r="J111" i="2"/>
  <c r="M111" i="2" s="1"/>
  <c r="H130" i="2" s="1"/>
  <c r="I153" i="2" l="1"/>
  <c r="K153" i="2" s="1"/>
  <c r="L153" i="2" s="1"/>
  <c r="I127" i="2"/>
  <c r="K127" i="2" s="1"/>
  <c r="L127" i="2" s="1"/>
  <c r="M46" i="2"/>
  <c r="J61" i="2"/>
  <c r="I126" i="2"/>
  <c r="K126" i="2" s="1"/>
  <c r="L126" i="2" s="1"/>
  <c r="I135" i="2"/>
  <c r="K135" i="2" s="1"/>
  <c r="L135" i="2" s="1"/>
  <c r="J135" i="2" s="1"/>
  <c r="M135" i="2" s="1"/>
  <c r="H154" i="2" s="1"/>
  <c r="I133" i="2"/>
  <c r="K133" i="2" s="1"/>
  <c r="L133" i="2" s="1"/>
  <c r="J124" i="2"/>
  <c r="M124" i="2" s="1"/>
  <c r="H143" i="2" s="1"/>
  <c r="J113" i="2"/>
  <c r="M113" i="2" s="1"/>
  <c r="H132" i="2" s="1"/>
  <c r="I136" i="2"/>
  <c r="K136" i="2" s="1"/>
  <c r="L136" i="2" s="1"/>
  <c r="I125" i="2"/>
  <c r="K125" i="2" s="1"/>
  <c r="L125" i="2" s="1"/>
  <c r="J131" i="2"/>
  <c r="M131" i="2" s="1"/>
  <c r="H150" i="2" s="1"/>
  <c r="I130" i="2"/>
  <c r="K130" i="2" s="1"/>
  <c r="L130" i="2" s="1"/>
  <c r="I129" i="2"/>
  <c r="K129" i="2" s="1"/>
  <c r="L129" i="2" s="1"/>
  <c r="I128" i="2"/>
  <c r="K128" i="2" s="1"/>
  <c r="L128" i="2" s="1"/>
  <c r="J123" i="2"/>
  <c r="M123" i="2" s="1"/>
  <c r="H142" i="2" s="1"/>
  <c r="I154" i="2" l="1"/>
  <c r="K154" i="2" s="1"/>
  <c r="L154" i="2" s="1"/>
  <c r="I142" i="2"/>
  <c r="K142" i="2" s="1"/>
  <c r="L142" i="2" s="1"/>
  <c r="I132" i="2"/>
  <c r="K132" i="2" s="1"/>
  <c r="L132" i="2" s="1"/>
  <c r="J133" i="2"/>
  <c r="M133" i="2" s="1"/>
  <c r="H152" i="2" s="1"/>
  <c r="H65" i="2"/>
  <c r="M61" i="2"/>
  <c r="J128" i="2"/>
  <c r="M128" i="2" s="1"/>
  <c r="H147" i="2" s="1"/>
  <c r="J129" i="2"/>
  <c r="M129" i="2" s="1"/>
  <c r="H148" i="2" s="1"/>
  <c r="J130" i="2"/>
  <c r="M130" i="2" s="1"/>
  <c r="H149" i="2" s="1"/>
  <c r="J127" i="2"/>
  <c r="M127" i="2" s="1"/>
  <c r="H146" i="2" s="1"/>
  <c r="I143" i="2"/>
  <c r="K143" i="2" s="1"/>
  <c r="L143" i="2" s="1"/>
  <c r="J136" i="2"/>
  <c r="M136" i="2" s="1"/>
  <c r="H155" i="2" s="1"/>
  <c r="J126" i="2"/>
  <c r="M126" i="2" s="1"/>
  <c r="H145" i="2" s="1"/>
  <c r="I150" i="2"/>
  <c r="K150" i="2" s="1"/>
  <c r="L150" i="2" s="1"/>
  <c r="J125" i="2"/>
  <c r="M125" i="2" s="1"/>
  <c r="H144" i="2" s="1"/>
  <c r="J153" i="2"/>
  <c r="M153" i="2" s="1"/>
  <c r="H172" i="2" s="1"/>
  <c r="I148" i="2" l="1"/>
  <c r="K148" i="2" s="1"/>
  <c r="L148" i="2" s="1"/>
  <c r="I146" i="2"/>
  <c r="K146" i="2" s="1"/>
  <c r="L146" i="2" s="1"/>
  <c r="H80" i="2"/>
  <c r="I65" i="2"/>
  <c r="I155" i="2"/>
  <c r="K155" i="2" s="1"/>
  <c r="L155" i="2" s="1"/>
  <c r="I152" i="2"/>
  <c r="K152" i="2" s="1"/>
  <c r="L152" i="2" s="1"/>
  <c r="J132" i="2"/>
  <c r="M132" i="2" s="1"/>
  <c r="H151" i="2" s="1"/>
  <c r="I147" i="2"/>
  <c r="K147" i="2" s="1"/>
  <c r="L147" i="2" s="1"/>
  <c r="J142" i="2"/>
  <c r="M142" i="2" s="1"/>
  <c r="H161" i="2" s="1"/>
  <c r="J143" i="2"/>
  <c r="M143" i="2" s="1"/>
  <c r="H162" i="2" s="1"/>
  <c r="I144" i="2"/>
  <c r="K144" i="2" s="1"/>
  <c r="L144" i="2" s="1"/>
  <c r="J150" i="2"/>
  <c r="M150" i="2" s="1"/>
  <c r="H169" i="2" s="1"/>
  <c r="J154" i="2"/>
  <c r="M154" i="2" s="1"/>
  <c r="H173" i="2" s="1"/>
  <c r="I149" i="2"/>
  <c r="K149" i="2" s="1"/>
  <c r="L149" i="2" s="1"/>
  <c r="I172" i="2"/>
  <c r="K172" i="2" s="1"/>
  <c r="L172" i="2" s="1"/>
  <c r="I145" i="2"/>
  <c r="K145" i="2" s="1"/>
  <c r="L145" i="2" s="1"/>
  <c r="I151" i="2" l="1"/>
  <c r="K151" i="2" s="1"/>
  <c r="L151" i="2" s="1"/>
  <c r="I80" i="2"/>
  <c r="K65" i="2"/>
  <c r="I162" i="2"/>
  <c r="K162" i="2" s="1"/>
  <c r="L162" i="2" s="1"/>
  <c r="J152" i="2"/>
  <c r="M152" i="2" s="1"/>
  <c r="H171" i="2" s="1"/>
  <c r="J155" i="2"/>
  <c r="M155" i="2" s="1"/>
  <c r="H174" i="2" s="1"/>
  <c r="I173" i="2"/>
  <c r="K173" i="2" s="1"/>
  <c r="L173" i="2" s="1"/>
  <c r="J146" i="2"/>
  <c r="M146" i="2" s="1"/>
  <c r="H165" i="2" s="1"/>
  <c r="J172" i="2"/>
  <c r="M172" i="2" s="1"/>
  <c r="H191" i="2" s="1"/>
  <c r="J145" i="2"/>
  <c r="M145" i="2" s="1"/>
  <c r="H164" i="2" s="1"/>
  <c r="I169" i="2"/>
  <c r="K169" i="2" s="1"/>
  <c r="L169" i="2" s="1"/>
  <c r="J161" i="2"/>
  <c r="M161" i="2" s="1"/>
  <c r="H180" i="2" s="1"/>
  <c r="I161" i="2"/>
  <c r="K161" i="2" s="1"/>
  <c r="L161" i="2" s="1"/>
  <c r="J147" i="2"/>
  <c r="M147" i="2" s="1"/>
  <c r="H166" i="2" s="1"/>
  <c r="J149" i="2"/>
  <c r="M149" i="2" s="1"/>
  <c r="H168" i="2" s="1"/>
  <c r="J144" i="2"/>
  <c r="M144" i="2" s="1"/>
  <c r="H163" i="2" s="1"/>
  <c r="J148" i="2"/>
  <c r="M148" i="2" s="1"/>
  <c r="H167" i="2" s="1"/>
  <c r="I191" i="2" l="1"/>
  <c r="K191" i="2" s="1"/>
  <c r="L191" i="2" s="1"/>
  <c r="I165" i="2"/>
  <c r="K165" i="2" s="1"/>
  <c r="L165" i="2" s="1"/>
  <c r="J173" i="2"/>
  <c r="M173" i="2" s="1"/>
  <c r="H192" i="2" s="1"/>
  <c r="J162" i="2"/>
  <c r="M162" i="2" s="1"/>
  <c r="H181" i="2" s="1"/>
  <c r="J169" i="2"/>
  <c r="M169" i="2" s="1"/>
  <c r="H188" i="2" s="1"/>
  <c r="K80" i="2"/>
  <c r="L65" i="2"/>
  <c r="L80" i="2" s="1"/>
  <c r="I180" i="2"/>
  <c r="K180" i="2" s="1"/>
  <c r="L180" i="2" s="1"/>
  <c r="I174" i="2"/>
  <c r="K174" i="2" s="1"/>
  <c r="L174" i="2" s="1"/>
  <c r="I168" i="2"/>
  <c r="K168" i="2" s="1"/>
  <c r="L168" i="2" s="1"/>
  <c r="I164" i="2"/>
  <c r="K164" i="2" s="1"/>
  <c r="L164" i="2" s="1"/>
  <c r="I171" i="2"/>
  <c r="K171" i="2" s="1"/>
  <c r="L171" i="2" s="1"/>
  <c r="I163" i="2"/>
  <c r="K163" i="2" s="1"/>
  <c r="L163" i="2" s="1"/>
  <c r="I167" i="2"/>
  <c r="K167" i="2" s="1"/>
  <c r="L167" i="2" s="1"/>
  <c r="I166" i="2"/>
  <c r="K166" i="2" s="1"/>
  <c r="L166" i="2" s="1"/>
  <c r="J151" i="2"/>
  <c r="M151" i="2" s="1"/>
  <c r="H170" i="2" s="1"/>
  <c r="I170" i="2" l="1"/>
  <c r="K170" i="2" s="1"/>
  <c r="L170" i="2" s="1"/>
  <c r="I181" i="2"/>
  <c r="K181" i="2" s="1"/>
  <c r="L181" i="2" s="1"/>
  <c r="I192" i="2"/>
  <c r="K192" i="2" s="1"/>
  <c r="L192" i="2" s="1"/>
  <c r="J192" i="2" s="1"/>
  <c r="M192" i="2" s="1"/>
  <c r="H211" i="2" s="1"/>
  <c r="J168" i="2"/>
  <c r="M168" i="2" s="1"/>
  <c r="H187" i="2" s="1"/>
  <c r="J174" i="2"/>
  <c r="M174" i="2" s="1"/>
  <c r="H193" i="2" s="1"/>
  <c r="J165" i="2"/>
  <c r="M165" i="2" s="1"/>
  <c r="H184" i="2" s="1"/>
  <c r="J65" i="2"/>
  <c r="J167" i="2"/>
  <c r="M167" i="2" s="1"/>
  <c r="H186" i="2" s="1"/>
  <c r="J166" i="2"/>
  <c r="M166" i="2" s="1"/>
  <c r="H185" i="2" s="1"/>
  <c r="I188" i="2"/>
  <c r="K188" i="2" s="1"/>
  <c r="L188" i="2" s="1"/>
  <c r="J163" i="2"/>
  <c r="M163" i="2" s="1"/>
  <c r="H182" i="2" s="1"/>
  <c r="J171" i="2"/>
  <c r="M171" i="2" s="1"/>
  <c r="H190" i="2" s="1"/>
  <c r="J180" i="2"/>
  <c r="M180" i="2" s="1"/>
  <c r="H199" i="2" s="1"/>
  <c r="J164" i="2"/>
  <c r="M164" i="2" s="1"/>
  <c r="H183" i="2" s="1"/>
  <c r="J191" i="2"/>
  <c r="M191" i="2" s="1"/>
  <c r="H210" i="2" s="1"/>
  <c r="I211" i="2" l="1"/>
  <c r="K211" i="2" s="1"/>
  <c r="L211" i="2" s="1"/>
  <c r="J211" i="2" s="1"/>
  <c r="M211" i="2" s="1"/>
  <c r="H230" i="2" s="1"/>
  <c r="I182" i="2"/>
  <c r="K182" i="2" s="1"/>
  <c r="L182" i="2" s="1"/>
  <c r="J188" i="2"/>
  <c r="M188" i="2" s="1"/>
  <c r="H207" i="2" s="1"/>
  <c r="J80" i="2"/>
  <c r="M65" i="2"/>
  <c r="I186" i="2"/>
  <c r="K186" i="2" s="1"/>
  <c r="L186" i="2" s="1"/>
  <c r="I185" i="2"/>
  <c r="K185" i="2" s="1"/>
  <c r="L185" i="2" s="1"/>
  <c r="I190" i="2"/>
  <c r="K190" i="2" s="1"/>
  <c r="L190" i="2" s="1"/>
  <c r="I187" i="2"/>
  <c r="K187" i="2" s="1"/>
  <c r="L187" i="2" s="1"/>
  <c r="J210" i="2"/>
  <c r="M210" i="2" s="1"/>
  <c r="H229" i="2" s="1"/>
  <c r="I210" i="2"/>
  <c r="K210" i="2" s="1"/>
  <c r="L210" i="2" s="1"/>
  <c r="J181" i="2"/>
  <c r="M181" i="2" s="1"/>
  <c r="H200" i="2" s="1"/>
  <c r="I184" i="2"/>
  <c r="K184" i="2" s="1"/>
  <c r="L184" i="2" s="1"/>
  <c r="J184" i="2" s="1"/>
  <c r="M184" i="2" s="1"/>
  <c r="H203" i="2" s="1"/>
  <c r="I183" i="2"/>
  <c r="K183" i="2" s="1"/>
  <c r="L183" i="2" s="1"/>
  <c r="I193" i="2"/>
  <c r="K193" i="2" s="1"/>
  <c r="L193" i="2" s="1"/>
  <c r="I199" i="2"/>
  <c r="K199" i="2" s="1"/>
  <c r="L199" i="2" s="1"/>
  <c r="J170" i="2"/>
  <c r="M170" i="2" s="1"/>
  <c r="H189" i="2" s="1"/>
  <c r="I203" i="2" l="1"/>
  <c r="K203" i="2" s="1"/>
  <c r="L203" i="2" s="1"/>
  <c r="J203" i="2" s="1"/>
  <c r="M203" i="2" s="1"/>
  <c r="H222" i="2" s="1"/>
  <c r="I230" i="2"/>
  <c r="K230" i="2" s="1"/>
  <c r="L230" i="2" s="1"/>
  <c r="I229" i="2"/>
  <c r="K229" i="2" s="1"/>
  <c r="L229" i="2" s="1"/>
  <c r="I189" i="2"/>
  <c r="K189" i="2" s="1"/>
  <c r="L189" i="2" s="1"/>
  <c r="J199" i="2"/>
  <c r="M199" i="2" s="1"/>
  <c r="H218" i="2" s="1"/>
  <c r="I207" i="2"/>
  <c r="K207" i="2" s="1"/>
  <c r="L207" i="2" s="1"/>
  <c r="J193" i="2"/>
  <c r="M193" i="2" s="1"/>
  <c r="H212" i="2" s="1"/>
  <c r="J182" i="2"/>
  <c r="M182" i="2" s="1"/>
  <c r="H201" i="2" s="1"/>
  <c r="J185" i="2"/>
  <c r="M185" i="2" s="1"/>
  <c r="H204" i="2" s="1"/>
  <c r="J186" i="2"/>
  <c r="M186" i="2" s="1"/>
  <c r="H205" i="2" s="1"/>
  <c r="M80" i="2"/>
  <c r="H84" i="2"/>
  <c r="J183" i="2"/>
  <c r="M183" i="2" s="1"/>
  <c r="H202" i="2" s="1"/>
  <c r="I200" i="2"/>
  <c r="K200" i="2" s="1"/>
  <c r="L200" i="2" s="1"/>
  <c r="J187" i="2"/>
  <c r="M187" i="2" s="1"/>
  <c r="H206" i="2" s="1"/>
  <c r="J190" i="2"/>
  <c r="M190" i="2" s="1"/>
  <c r="H209" i="2" s="1"/>
  <c r="I222" i="2" l="1"/>
  <c r="K222" i="2" s="1"/>
  <c r="L222" i="2" s="1"/>
  <c r="I212" i="2"/>
  <c r="K212" i="2" s="1"/>
  <c r="L212" i="2" s="1"/>
  <c r="I205" i="2"/>
  <c r="K205" i="2" s="1"/>
  <c r="L205" i="2" s="1"/>
  <c r="I209" i="2"/>
  <c r="K209" i="2" s="1"/>
  <c r="L209" i="2" s="1"/>
  <c r="I218" i="2"/>
  <c r="K218" i="2" s="1"/>
  <c r="L218" i="2" s="1"/>
  <c r="J189" i="2"/>
  <c r="M189" i="2" s="1"/>
  <c r="H208" i="2" s="1"/>
  <c r="J229" i="2"/>
  <c r="M229" i="2" s="1"/>
  <c r="H248" i="2" s="1"/>
  <c r="J230" i="2"/>
  <c r="M230" i="2" s="1"/>
  <c r="H249" i="2" s="1"/>
  <c r="I201" i="2"/>
  <c r="K201" i="2" s="1"/>
  <c r="L201" i="2" s="1"/>
  <c r="J202" i="2"/>
  <c r="M202" i="2" s="1"/>
  <c r="H221" i="2" s="1"/>
  <c r="I202" i="2"/>
  <c r="K202" i="2" s="1"/>
  <c r="L202" i="2" s="1"/>
  <c r="I204" i="2"/>
  <c r="K204" i="2" s="1"/>
  <c r="L204" i="2" s="1"/>
  <c r="J207" i="2"/>
  <c r="M207" i="2" s="1"/>
  <c r="H226" i="2" s="1"/>
  <c r="I206" i="2"/>
  <c r="K206" i="2" s="1"/>
  <c r="L206" i="2" s="1"/>
  <c r="J200" i="2"/>
  <c r="M200" i="2" s="1"/>
  <c r="H219" i="2" s="1"/>
  <c r="H99" i="2"/>
  <c r="I84" i="2"/>
  <c r="I221" i="2" l="1"/>
  <c r="K221" i="2" s="1"/>
  <c r="L221" i="2" s="1"/>
  <c r="J201" i="2"/>
  <c r="M201" i="2" s="1"/>
  <c r="H220" i="2" s="1"/>
  <c r="I248" i="2"/>
  <c r="K248" i="2" s="1"/>
  <c r="L248" i="2" s="1"/>
  <c r="I219" i="2"/>
  <c r="K219" i="2" s="1"/>
  <c r="L219" i="2" s="1"/>
  <c r="J209" i="2"/>
  <c r="M209" i="2" s="1"/>
  <c r="H228" i="2" s="1"/>
  <c r="J205" i="2"/>
  <c r="M205" i="2" s="1"/>
  <c r="H224" i="2" s="1"/>
  <c r="I99" i="2"/>
  <c r="K84" i="2"/>
  <c r="J218" i="2"/>
  <c r="M218" i="2" s="1"/>
  <c r="H237" i="2" s="1"/>
  <c r="I249" i="2"/>
  <c r="K249" i="2" s="1"/>
  <c r="L249" i="2" s="1"/>
  <c r="J212" i="2"/>
  <c r="M212" i="2" s="1"/>
  <c r="H231" i="2" s="1"/>
  <c r="J208" i="2"/>
  <c r="M208" i="2" s="1"/>
  <c r="H227" i="2" s="1"/>
  <c r="I208" i="2"/>
  <c r="K208" i="2" s="1"/>
  <c r="L208" i="2" s="1"/>
  <c r="I226" i="2"/>
  <c r="K226" i="2" s="1"/>
  <c r="L226" i="2" s="1"/>
  <c r="J204" i="2"/>
  <c r="M204" i="2" s="1"/>
  <c r="H223" i="2" s="1"/>
  <c r="J222" i="2"/>
  <c r="M222" i="2" s="1"/>
  <c r="H241" i="2" s="1"/>
  <c r="J206" i="2"/>
  <c r="M206" i="2" s="1"/>
  <c r="H225" i="2" s="1"/>
  <c r="I227" i="2" l="1"/>
  <c r="K227" i="2" s="1"/>
  <c r="L227" i="2" s="1"/>
  <c r="I237" i="2"/>
  <c r="K237" i="2" s="1"/>
  <c r="L237" i="2" s="1"/>
  <c r="J219" i="2"/>
  <c r="M219" i="2" s="1"/>
  <c r="H238" i="2" s="1"/>
  <c r="K99" i="2"/>
  <c r="L84" i="2"/>
  <c r="L99" i="2" s="1"/>
  <c r="J84" i="2"/>
  <c r="I224" i="2"/>
  <c r="K224" i="2" s="1"/>
  <c r="L224" i="2" s="1"/>
  <c r="I223" i="2"/>
  <c r="K223" i="2" s="1"/>
  <c r="L223" i="2" s="1"/>
  <c r="J248" i="2"/>
  <c r="M248" i="2" s="1"/>
  <c r="H267" i="2" s="1"/>
  <c r="J249" i="2"/>
  <c r="M249" i="2" s="1"/>
  <c r="H268" i="2" s="1"/>
  <c r="I225" i="2"/>
  <c r="K225" i="2" s="1"/>
  <c r="L225" i="2" s="1"/>
  <c r="I220" i="2"/>
  <c r="K220" i="2" s="1"/>
  <c r="L220" i="2" s="1"/>
  <c r="I228" i="2"/>
  <c r="K228" i="2" s="1"/>
  <c r="L228" i="2" s="1"/>
  <c r="I241" i="2"/>
  <c r="K241" i="2" s="1"/>
  <c r="L241" i="2" s="1"/>
  <c r="J241" i="2" s="1"/>
  <c r="M241" i="2" s="1"/>
  <c r="H260" i="2" s="1"/>
  <c r="I231" i="2"/>
  <c r="K231" i="2" s="1"/>
  <c r="L231" i="2" s="1"/>
  <c r="J226" i="2"/>
  <c r="M226" i="2" s="1"/>
  <c r="H245" i="2" s="1"/>
  <c r="J221" i="2"/>
  <c r="M221" i="2" s="1"/>
  <c r="H240" i="2" s="1"/>
  <c r="I260" i="2" l="1"/>
  <c r="K260" i="2" s="1"/>
  <c r="L260" i="2" s="1"/>
  <c r="J260" i="2" s="1"/>
  <c r="M260" i="2" s="1"/>
  <c r="H279" i="2" s="1"/>
  <c r="J225" i="2"/>
  <c r="M225" i="2" s="1"/>
  <c r="H244" i="2" s="1"/>
  <c r="I240" i="2"/>
  <c r="K240" i="2" s="1"/>
  <c r="L240" i="2" s="1"/>
  <c r="I267" i="2"/>
  <c r="K267" i="2" s="1"/>
  <c r="L267" i="2" s="1"/>
  <c r="I245" i="2"/>
  <c r="K245" i="2" s="1"/>
  <c r="L245" i="2" s="1"/>
  <c r="J231" i="2"/>
  <c r="M231" i="2" s="1"/>
  <c r="H250" i="2" s="1"/>
  <c r="I268" i="2"/>
  <c r="K268" i="2" s="1"/>
  <c r="L268" i="2" s="1"/>
  <c r="J223" i="2"/>
  <c r="M223" i="2" s="1"/>
  <c r="H242" i="2" s="1"/>
  <c r="J99" i="2"/>
  <c r="M84" i="2"/>
  <c r="J224" i="2"/>
  <c r="M224" i="2" s="1"/>
  <c r="H243" i="2" s="1"/>
  <c r="J228" i="2"/>
  <c r="M228" i="2" s="1"/>
  <c r="H247" i="2" s="1"/>
  <c r="J237" i="2"/>
  <c r="M237" i="2" s="1"/>
  <c r="H256" i="2" s="1"/>
  <c r="I238" i="2"/>
  <c r="K238" i="2" s="1"/>
  <c r="L238" i="2" s="1"/>
  <c r="J220" i="2"/>
  <c r="M220" i="2" s="1"/>
  <c r="H239" i="2" s="1"/>
  <c r="J227" i="2"/>
  <c r="M227" i="2" s="1"/>
  <c r="H246" i="2" s="1"/>
  <c r="I279" i="2" l="1"/>
  <c r="K279" i="2" s="1"/>
  <c r="L279" i="2" s="1"/>
  <c r="J279" i="2" s="1"/>
  <c r="M279" i="2" s="1"/>
  <c r="H298" i="2" s="1"/>
  <c r="M99" i="2"/>
  <c r="H103" i="2"/>
  <c r="I250" i="2"/>
  <c r="K250" i="2" s="1"/>
  <c r="L250" i="2" s="1"/>
  <c r="J245" i="2"/>
  <c r="M245" i="2" s="1"/>
  <c r="H264" i="2" s="1"/>
  <c r="I243" i="2"/>
  <c r="K243" i="2" s="1"/>
  <c r="L243" i="2" s="1"/>
  <c r="J240" i="2"/>
  <c r="M240" i="2" s="1"/>
  <c r="H259" i="2" s="1"/>
  <c r="I242" i="2"/>
  <c r="K242" i="2" s="1"/>
  <c r="L242" i="2" s="1"/>
  <c r="I246" i="2"/>
  <c r="K246" i="2" s="1"/>
  <c r="L246" i="2" s="1"/>
  <c r="I244" i="2"/>
  <c r="K244" i="2" s="1"/>
  <c r="L244" i="2" s="1"/>
  <c r="J268" i="2"/>
  <c r="M268" i="2" s="1"/>
  <c r="H287" i="2" s="1"/>
  <c r="J267" i="2"/>
  <c r="M267" i="2" s="1"/>
  <c r="H286" i="2" s="1"/>
  <c r="J238" i="2"/>
  <c r="M238" i="2" s="1"/>
  <c r="H257" i="2" s="1"/>
  <c r="I256" i="2"/>
  <c r="K256" i="2" s="1"/>
  <c r="L256" i="2" s="1"/>
  <c r="I239" i="2"/>
  <c r="K239" i="2" s="1"/>
  <c r="L239" i="2" s="1"/>
  <c r="I247" i="2"/>
  <c r="K247" i="2" s="1"/>
  <c r="L247" i="2" s="1"/>
  <c r="I298" i="2" l="1"/>
  <c r="K298" i="2" s="1"/>
  <c r="L298" i="2" s="1"/>
  <c r="J298" i="2" s="1"/>
  <c r="M298" i="2" s="1"/>
  <c r="H317" i="2" s="1"/>
  <c r="J244" i="2"/>
  <c r="M244" i="2" s="1"/>
  <c r="H263" i="2" s="1"/>
  <c r="J247" i="2"/>
  <c r="M247" i="2" s="1"/>
  <c r="H266" i="2" s="1"/>
  <c r="J246" i="2"/>
  <c r="M246" i="2" s="1"/>
  <c r="H265" i="2" s="1"/>
  <c r="J250" i="2"/>
  <c r="M250" i="2" s="1"/>
  <c r="H269" i="2" s="1"/>
  <c r="H118" i="2"/>
  <c r="I103" i="2"/>
  <c r="I259" i="2"/>
  <c r="K259" i="2" s="1"/>
  <c r="L259" i="2" s="1"/>
  <c r="J243" i="2"/>
  <c r="M243" i="2" s="1"/>
  <c r="H262" i="2" s="1"/>
  <c r="I257" i="2"/>
  <c r="K257" i="2" s="1"/>
  <c r="L257" i="2" s="1"/>
  <c r="I264" i="2"/>
  <c r="K264" i="2" s="1"/>
  <c r="L264" i="2" s="1"/>
  <c r="J239" i="2"/>
  <c r="M239" i="2" s="1"/>
  <c r="H258" i="2" s="1"/>
  <c r="I286" i="2"/>
  <c r="K286" i="2" s="1"/>
  <c r="L286" i="2" s="1"/>
  <c r="J242" i="2"/>
  <c r="M242" i="2" s="1"/>
  <c r="H261" i="2" s="1"/>
  <c r="J256" i="2"/>
  <c r="M256" i="2" s="1"/>
  <c r="H275" i="2" s="1"/>
  <c r="I287" i="2"/>
  <c r="K287" i="2" s="1"/>
  <c r="L287" i="2" s="1"/>
  <c r="I317" i="2" l="1"/>
  <c r="K317" i="2" s="1"/>
  <c r="L317" i="2" s="1"/>
  <c r="I118" i="2"/>
  <c r="K103" i="2"/>
  <c r="J264" i="2"/>
  <c r="M264" i="2" s="1"/>
  <c r="H283" i="2" s="1"/>
  <c r="I269" i="2"/>
  <c r="K269" i="2" s="1"/>
  <c r="L269" i="2" s="1"/>
  <c r="J259" i="2"/>
  <c r="M259" i="2" s="1"/>
  <c r="H278" i="2" s="1"/>
  <c r="I265" i="2"/>
  <c r="K265" i="2" s="1"/>
  <c r="L265" i="2" s="1"/>
  <c r="I262" i="2"/>
  <c r="K262" i="2" s="1"/>
  <c r="L262" i="2" s="1"/>
  <c r="J287" i="2"/>
  <c r="M287" i="2" s="1"/>
  <c r="H306" i="2" s="1"/>
  <c r="I266" i="2"/>
  <c r="K266" i="2" s="1"/>
  <c r="L266" i="2" s="1"/>
  <c r="J263" i="2"/>
  <c r="M263" i="2" s="1"/>
  <c r="H282" i="2" s="1"/>
  <c r="I263" i="2"/>
  <c r="K263" i="2" s="1"/>
  <c r="L263" i="2" s="1"/>
  <c r="J257" i="2"/>
  <c r="M257" i="2" s="1"/>
  <c r="H276" i="2" s="1"/>
  <c r="I275" i="2"/>
  <c r="K275" i="2" s="1"/>
  <c r="L275" i="2" s="1"/>
  <c r="J286" i="2"/>
  <c r="M286" i="2" s="1"/>
  <c r="H305" i="2" s="1"/>
  <c r="I261" i="2"/>
  <c r="K261" i="2" s="1"/>
  <c r="L261" i="2" s="1"/>
  <c r="I258" i="2"/>
  <c r="K258" i="2" s="1"/>
  <c r="L258" i="2" s="1"/>
  <c r="I306" i="2" l="1"/>
  <c r="K306" i="2" s="1"/>
  <c r="L306" i="2" s="1"/>
  <c r="J262" i="2"/>
  <c r="M262" i="2" s="1"/>
  <c r="H281" i="2" s="1"/>
  <c r="J258" i="2"/>
  <c r="M258" i="2" s="1"/>
  <c r="H277" i="2" s="1"/>
  <c r="J261" i="2"/>
  <c r="M261" i="2" s="1"/>
  <c r="H280" i="2" s="1"/>
  <c r="J265" i="2"/>
  <c r="M265" i="2" s="1"/>
  <c r="H284" i="2" s="1"/>
  <c r="I283" i="2"/>
  <c r="K283" i="2" s="1"/>
  <c r="L283" i="2" s="1"/>
  <c r="K118" i="2"/>
  <c r="L103" i="2"/>
  <c r="L118" i="2" s="1"/>
  <c r="I305" i="2"/>
  <c r="K305" i="2" s="1"/>
  <c r="L305" i="2" s="1"/>
  <c r="J275" i="2"/>
  <c r="M275" i="2" s="1"/>
  <c r="H294" i="2" s="1"/>
  <c r="I282" i="2"/>
  <c r="K282" i="2" s="1"/>
  <c r="L282" i="2" s="1"/>
  <c r="I278" i="2"/>
  <c r="K278" i="2" s="1"/>
  <c r="L278" i="2" s="1"/>
  <c r="I276" i="2"/>
  <c r="K276" i="2" s="1"/>
  <c r="L276" i="2" s="1"/>
  <c r="J317" i="2"/>
  <c r="M317" i="2" s="1"/>
  <c r="H336" i="2" s="1"/>
  <c r="J266" i="2"/>
  <c r="M266" i="2" s="1"/>
  <c r="H285" i="2" s="1"/>
  <c r="J269" i="2"/>
  <c r="M269" i="2" s="1"/>
  <c r="H288" i="2" s="1"/>
  <c r="J282" i="2" l="1"/>
  <c r="M282" i="2" s="1"/>
  <c r="H301" i="2" s="1"/>
  <c r="I284" i="2"/>
  <c r="K284" i="2" s="1"/>
  <c r="L284" i="2" s="1"/>
  <c r="I294" i="2"/>
  <c r="K294" i="2" s="1"/>
  <c r="L294" i="2" s="1"/>
  <c r="I280" i="2"/>
  <c r="K280" i="2" s="1"/>
  <c r="L280" i="2" s="1"/>
  <c r="I277" i="2"/>
  <c r="K277" i="2" s="1"/>
  <c r="L277" i="2" s="1"/>
  <c r="J103" i="2"/>
  <c r="I285" i="2"/>
  <c r="K285" i="2" s="1"/>
  <c r="L285" i="2" s="1"/>
  <c r="I281" i="2"/>
  <c r="K281" i="2" s="1"/>
  <c r="L281" i="2" s="1"/>
  <c r="J305" i="2"/>
  <c r="M305" i="2" s="1"/>
  <c r="H324" i="2" s="1"/>
  <c r="J288" i="2"/>
  <c r="M288" i="2" s="1"/>
  <c r="H307" i="2" s="1"/>
  <c r="I288" i="2"/>
  <c r="K288" i="2" s="1"/>
  <c r="L288" i="2" s="1"/>
  <c r="I336" i="2"/>
  <c r="K336" i="2" s="1"/>
  <c r="L336" i="2" s="1"/>
  <c r="J336" i="2"/>
  <c r="M336" i="2" s="1"/>
  <c r="J306" i="2"/>
  <c r="M306" i="2" s="1"/>
  <c r="H325" i="2" s="1"/>
  <c r="J283" i="2"/>
  <c r="M283" i="2" s="1"/>
  <c r="H302" i="2" s="1"/>
  <c r="J276" i="2"/>
  <c r="M276" i="2" s="1"/>
  <c r="H295" i="2" s="1"/>
  <c r="J278" i="2"/>
  <c r="M278" i="2" s="1"/>
  <c r="H297" i="2" s="1"/>
  <c r="J118" i="2" l="1"/>
  <c r="M103" i="2"/>
  <c r="I307" i="2"/>
  <c r="K307" i="2" s="1"/>
  <c r="L307" i="2" s="1"/>
  <c r="J281" i="2"/>
  <c r="M281" i="2" s="1"/>
  <c r="H300" i="2" s="1"/>
  <c r="J280" i="2"/>
  <c r="M280" i="2" s="1"/>
  <c r="H299" i="2" s="1"/>
  <c r="I324" i="2"/>
  <c r="K324" i="2" s="1"/>
  <c r="L324" i="2" s="1"/>
  <c r="J285" i="2"/>
  <c r="M285" i="2" s="1"/>
  <c r="H304" i="2" s="1"/>
  <c r="J277" i="2"/>
  <c r="M277" i="2" s="1"/>
  <c r="H296" i="2" s="1"/>
  <c r="I325" i="2"/>
  <c r="K325" i="2" s="1"/>
  <c r="L325" i="2" s="1"/>
  <c r="J294" i="2"/>
  <c r="M294" i="2" s="1"/>
  <c r="H313" i="2" s="1"/>
  <c r="I295" i="2"/>
  <c r="K295" i="2" s="1"/>
  <c r="L295" i="2" s="1"/>
  <c r="J284" i="2"/>
  <c r="M284" i="2" s="1"/>
  <c r="H303" i="2" s="1"/>
  <c r="I297" i="2"/>
  <c r="K297" i="2" s="1"/>
  <c r="L297" i="2" s="1"/>
  <c r="I302" i="2"/>
  <c r="K302" i="2" s="1"/>
  <c r="L302" i="2" s="1"/>
  <c r="I301" i="2"/>
  <c r="K301" i="2" s="1"/>
  <c r="L301" i="2" s="1"/>
  <c r="I313" i="2" l="1"/>
  <c r="K313" i="2" s="1"/>
  <c r="L313" i="2" s="1"/>
  <c r="I303" i="2"/>
  <c r="K303" i="2" s="1"/>
  <c r="L303" i="2" s="1"/>
  <c r="J301" i="2"/>
  <c r="M301" i="2" s="1"/>
  <c r="H320" i="2" s="1"/>
  <c r="J295" i="2"/>
  <c r="M295" i="2" s="1"/>
  <c r="H314" i="2" s="1"/>
  <c r="J325" i="2"/>
  <c r="M325" i="2" s="1"/>
  <c r="H344" i="2" s="1"/>
  <c r="I296" i="2"/>
  <c r="K296" i="2" s="1"/>
  <c r="L296" i="2" s="1"/>
  <c r="I300" i="2"/>
  <c r="K300" i="2" s="1"/>
  <c r="L300" i="2" s="1"/>
  <c r="J307" i="2"/>
  <c r="M307" i="2" s="1"/>
  <c r="H326" i="2" s="1"/>
  <c r="I299" i="2"/>
  <c r="K299" i="2" s="1"/>
  <c r="L299" i="2" s="1"/>
  <c r="M118" i="2"/>
  <c r="H122" i="2"/>
  <c r="I304" i="2"/>
  <c r="K304" i="2" s="1"/>
  <c r="L304" i="2" s="1"/>
  <c r="J324" i="2"/>
  <c r="M324" i="2" s="1"/>
  <c r="H343" i="2" s="1"/>
  <c r="J302" i="2"/>
  <c r="M302" i="2" s="1"/>
  <c r="H321" i="2" s="1"/>
  <c r="J297" i="2"/>
  <c r="M297" i="2" s="1"/>
  <c r="H316" i="2" s="1"/>
  <c r="H137" i="2" l="1"/>
  <c r="I122" i="2"/>
  <c r="J300" i="2"/>
  <c r="M300" i="2" s="1"/>
  <c r="H319" i="2" s="1"/>
  <c r="I326" i="2"/>
  <c r="K326" i="2" s="1"/>
  <c r="L326" i="2" s="1"/>
  <c r="I316" i="2"/>
  <c r="K316" i="2" s="1"/>
  <c r="L316" i="2" s="1"/>
  <c r="J299" i="2"/>
  <c r="M299" i="2" s="1"/>
  <c r="H318" i="2" s="1"/>
  <c r="I314" i="2"/>
  <c r="K314" i="2" s="1"/>
  <c r="L314" i="2" s="1"/>
  <c r="I343" i="2"/>
  <c r="K343" i="2" s="1"/>
  <c r="L343" i="2" s="1"/>
  <c r="J303" i="2"/>
  <c r="M303" i="2" s="1"/>
  <c r="H322" i="2" s="1"/>
  <c r="I344" i="2"/>
  <c r="K344" i="2" s="1"/>
  <c r="L344" i="2" s="1"/>
  <c r="I321" i="2"/>
  <c r="K321" i="2" s="1"/>
  <c r="L321" i="2" s="1"/>
  <c r="J296" i="2"/>
  <c r="M296" i="2" s="1"/>
  <c r="H315" i="2" s="1"/>
  <c r="I320" i="2"/>
  <c r="K320" i="2" s="1"/>
  <c r="L320" i="2" s="1"/>
  <c r="J304" i="2"/>
  <c r="M304" i="2" s="1"/>
  <c r="H323" i="2" s="1"/>
  <c r="J313" i="2"/>
  <c r="M313" i="2" s="1"/>
  <c r="H332" i="2" s="1"/>
  <c r="J344" i="2" l="1"/>
  <c r="M344" i="2" s="1"/>
  <c r="J316" i="2"/>
  <c r="M316" i="2" s="1"/>
  <c r="H335" i="2" s="1"/>
  <c r="I318" i="2"/>
  <c r="K318" i="2" s="1"/>
  <c r="L318" i="2" s="1"/>
  <c r="I319" i="2"/>
  <c r="K319" i="2" s="1"/>
  <c r="L319" i="2" s="1"/>
  <c r="J343" i="2"/>
  <c r="M343" i="2" s="1"/>
  <c r="I323" i="2"/>
  <c r="K323" i="2" s="1"/>
  <c r="L323" i="2" s="1"/>
  <c r="J326" i="2"/>
  <c r="M326" i="2" s="1"/>
  <c r="H345" i="2" s="1"/>
  <c r="I137" i="2"/>
  <c r="K122" i="2"/>
  <c r="I322" i="2"/>
  <c r="K322" i="2" s="1"/>
  <c r="L322" i="2" s="1"/>
  <c r="I332" i="2"/>
  <c r="K332" i="2" s="1"/>
  <c r="L332" i="2" s="1"/>
  <c r="J314" i="2"/>
  <c r="M314" i="2" s="1"/>
  <c r="H333" i="2" s="1"/>
  <c r="J320" i="2"/>
  <c r="M320" i="2" s="1"/>
  <c r="H339" i="2" s="1"/>
  <c r="I315" i="2"/>
  <c r="K315" i="2" s="1"/>
  <c r="L315" i="2" s="1"/>
  <c r="J321" i="2"/>
  <c r="M321" i="2" s="1"/>
  <c r="H340" i="2" s="1"/>
  <c r="J322" i="2" l="1"/>
  <c r="M322" i="2" s="1"/>
  <c r="H341" i="2" s="1"/>
  <c r="J323" i="2"/>
  <c r="M323" i="2" s="1"/>
  <c r="H342" i="2" s="1"/>
  <c r="I345" i="2"/>
  <c r="K345" i="2" s="1"/>
  <c r="L345" i="2" s="1"/>
  <c r="J315" i="2"/>
  <c r="M315" i="2" s="1"/>
  <c r="H334" i="2" s="1"/>
  <c r="J318" i="2"/>
  <c r="M318" i="2" s="1"/>
  <c r="H337" i="2" s="1"/>
  <c r="K137" i="2"/>
  <c r="L122" i="2"/>
  <c r="L137" i="2" s="1"/>
  <c r="I340" i="2"/>
  <c r="K340" i="2" s="1"/>
  <c r="L340" i="2" s="1"/>
  <c r="J319" i="2"/>
  <c r="M319" i="2" s="1"/>
  <c r="H338" i="2" s="1"/>
  <c r="I335" i="2"/>
  <c r="K335" i="2" s="1"/>
  <c r="L335" i="2" s="1"/>
  <c r="J332" i="2"/>
  <c r="M332" i="2" s="1"/>
  <c r="J339" i="2"/>
  <c r="M339" i="2" s="1"/>
  <c r="I339" i="2"/>
  <c r="K339" i="2" s="1"/>
  <c r="L339" i="2" s="1"/>
  <c r="I333" i="2"/>
  <c r="K333" i="2" s="1"/>
  <c r="L333" i="2" s="1"/>
  <c r="J335" i="2" l="1"/>
  <c r="M335" i="2" s="1"/>
  <c r="I338" i="2"/>
  <c r="K338" i="2" s="1"/>
  <c r="L338" i="2" s="1"/>
  <c r="J122" i="2"/>
  <c r="J345" i="2"/>
  <c r="M345" i="2" s="1"/>
  <c r="I334" i="2"/>
  <c r="K334" i="2" s="1"/>
  <c r="L334" i="2" s="1"/>
  <c r="J333" i="2"/>
  <c r="M333" i="2" s="1"/>
  <c r="I342" i="2"/>
  <c r="K342" i="2" s="1"/>
  <c r="L342" i="2" s="1"/>
  <c r="J340" i="2"/>
  <c r="M340" i="2" s="1"/>
  <c r="I337" i="2"/>
  <c r="K337" i="2" s="1"/>
  <c r="L337" i="2" s="1"/>
  <c r="I341" i="2"/>
  <c r="K341" i="2" s="1"/>
  <c r="L341" i="2" s="1"/>
  <c r="J341" i="2" l="1"/>
  <c r="M341" i="2" s="1"/>
  <c r="J337" i="2"/>
  <c r="M337" i="2" s="1"/>
  <c r="J342" i="2"/>
  <c r="M342" i="2" s="1"/>
  <c r="J334" i="2"/>
  <c r="M334" i="2" s="1"/>
  <c r="J137" i="2"/>
  <c r="M122" i="2"/>
  <c r="J338" i="2"/>
  <c r="M338" i="2" s="1"/>
  <c r="M137" i="2" l="1"/>
  <c r="H141" i="2"/>
  <c r="H156" i="2" l="1"/>
  <c r="I141" i="2"/>
  <c r="I156" i="2" l="1"/>
  <c r="K141" i="2"/>
  <c r="K156" i="2" l="1"/>
  <c r="L141" i="2"/>
  <c r="L156" i="2" s="1"/>
  <c r="J141" i="2" l="1"/>
  <c r="J156" i="2" l="1"/>
  <c r="M141" i="2"/>
  <c r="M156" i="2" l="1"/>
  <c r="H160" i="2"/>
  <c r="H175" i="2" l="1"/>
  <c r="I160" i="2"/>
  <c r="I175" i="2" l="1"/>
  <c r="K160" i="2"/>
  <c r="K175" i="2" l="1"/>
  <c r="L160" i="2"/>
  <c r="L175" i="2" s="1"/>
  <c r="J160" i="2" l="1"/>
  <c r="J175" i="2" l="1"/>
  <c r="M160" i="2"/>
  <c r="M175" i="2" l="1"/>
  <c r="H179" i="2"/>
  <c r="H194" i="2" l="1"/>
  <c r="I179" i="2"/>
  <c r="I194" i="2" l="1"/>
  <c r="K179" i="2"/>
  <c r="K194" i="2" l="1"/>
  <c r="L179" i="2"/>
  <c r="L194" i="2" s="1"/>
  <c r="J179" i="2" l="1"/>
  <c r="J194" i="2" l="1"/>
  <c r="M179" i="2"/>
  <c r="M194" i="2" l="1"/>
  <c r="H198" i="2"/>
  <c r="H213" i="2" l="1"/>
  <c r="I198" i="2"/>
  <c r="I213" i="2" l="1"/>
  <c r="K198" i="2"/>
  <c r="K213" i="2" l="1"/>
  <c r="L198" i="2"/>
  <c r="L213" i="2" s="1"/>
  <c r="J198" i="2" l="1"/>
  <c r="J213" i="2" l="1"/>
  <c r="M198" i="2"/>
  <c r="M213" i="2" l="1"/>
  <c r="H217" i="2"/>
  <c r="H232" i="2" l="1"/>
  <c r="I217" i="2"/>
  <c r="I232" i="2" l="1"/>
  <c r="K217" i="2"/>
  <c r="K232" i="2" l="1"/>
  <c r="L217" i="2"/>
  <c r="L232" i="2" s="1"/>
  <c r="J217" i="2" l="1"/>
  <c r="J232" i="2" l="1"/>
  <c r="M217" i="2"/>
  <c r="M232" i="2" l="1"/>
  <c r="H236" i="2"/>
  <c r="H251" i="2" l="1"/>
  <c r="I236" i="2"/>
  <c r="I251" i="2" l="1"/>
  <c r="K236" i="2"/>
  <c r="K251" i="2" l="1"/>
  <c r="L236" i="2"/>
  <c r="L251" i="2" s="1"/>
  <c r="J236" i="2" l="1"/>
  <c r="J251" i="2" l="1"/>
  <c r="M236" i="2"/>
  <c r="M251" i="2" l="1"/>
  <c r="H255" i="2"/>
  <c r="H270" i="2" l="1"/>
  <c r="I255" i="2"/>
  <c r="I270" i="2" l="1"/>
  <c r="K255" i="2"/>
  <c r="K270" i="2" l="1"/>
  <c r="L255" i="2"/>
  <c r="L270" i="2" s="1"/>
  <c r="J255" i="2"/>
  <c r="J270" i="2" l="1"/>
  <c r="M255" i="2"/>
  <c r="M270" i="2" l="1"/>
  <c r="H274" i="2"/>
  <c r="H289" i="2" l="1"/>
  <c r="I274" i="2"/>
  <c r="I289" i="2" l="1"/>
  <c r="K274" i="2"/>
  <c r="K289" i="2" l="1"/>
  <c r="L274" i="2"/>
  <c r="L289" i="2" s="1"/>
  <c r="J274" i="2"/>
  <c r="J289" i="2" l="1"/>
  <c r="M274" i="2"/>
  <c r="M289" i="2" l="1"/>
  <c r="H293" i="2"/>
  <c r="H308" i="2" l="1"/>
  <c r="I293" i="2"/>
  <c r="I308" i="2" l="1"/>
  <c r="K293" i="2"/>
  <c r="K308" i="2" l="1"/>
  <c r="L293" i="2"/>
  <c r="L308" i="2" s="1"/>
  <c r="J293" i="2"/>
  <c r="J308" i="2" l="1"/>
  <c r="M293" i="2"/>
  <c r="M308" i="2" l="1"/>
  <c r="H312" i="2"/>
  <c r="H327" i="2" l="1"/>
  <c r="I312" i="2"/>
  <c r="I327" i="2" l="1"/>
  <c r="K312" i="2"/>
  <c r="K327" i="2" l="1"/>
  <c r="L312" i="2"/>
  <c r="L327" i="2" s="1"/>
  <c r="J312" i="2"/>
  <c r="J327" i="2" l="1"/>
  <c r="M312" i="2"/>
  <c r="M327" i="2" l="1"/>
  <c r="H331" i="2"/>
  <c r="H346" i="2" l="1"/>
  <c r="I331" i="2"/>
  <c r="I346" i="2" l="1"/>
  <c r="K331" i="2"/>
  <c r="K346" i="2" l="1"/>
  <c r="L331" i="2"/>
  <c r="L346" i="2" s="1"/>
  <c r="J331" i="2"/>
  <c r="J346" i="2" l="1"/>
  <c r="M331" i="2"/>
  <c r="M346" i="2" s="1"/>
  <c r="I21" i="1" l="1"/>
  <c r="G21" i="1"/>
</calcChain>
</file>

<file path=xl/sharedStrings.xml><?xml version="1.0" encoding="utf-8"?>
<sst xmlns="http://schemas.openxmlformats.org/spreadsheetml/2006/main" count="556" uniqueCount="106">
  <si>
    <t>소재지</t>
    <phoneticPr fontId="2" type="noConversion"/>
  </si>
  <si>
    <t>지번</t>
    <phoneticPr fontId="2" type="noConversion"/>
  </si>
  <si>
    <t>5,416.3분의</t>
    <phoneticPr fontId="2" type="noConversion"/>
  </si>
  <si>
    <t>비고</t>
    <phoneticPr fontId="2" type="noConversion"/>
  </si>
  <si>
    <t>순번</t>
    <phoneticPr fontId="2" type="noConversion"/>
  </si>
  <si>
    <t>4,262.9분의</t>
    <phoneticPr fontId="2" type="noConversion"/>
  </si>
  <si>
    <t>합계</t>
    <phoneticPr fontId="2" type="noConversion"/>
  </si>
  <si>
    <t>-</t>
    <phoneticPr fontId="2" type="noConversion"/>
  </si>
  <si>
    <t>세종특별자치시 어진동</t>
    <phoneticPr fontId="2" type="noConversion"/>
  </si>
  <si>
    <r>
      <t>전유면적</t>
    </r>
    <r>
      <rPr>
        <sz val="12"/>
        <color theme="1"/>
        <rFont val="맑은 고딕"/>
        <family val="3"/>
        <charset val="129"/>
        <scheme val="minor"/>
      </rPr>
      <t>(㎡)</t>
    </r>
    <phoneticPr fontId="2" type="noConversion"/>
  </si>
  <si>
    <r>
      <t>대지권</t>
    </r>
    <r>
      <rPr>
        <sz val="12"/>
        <color theme="1"/>
        <rFont val="맑은 고딕"/>
        <family val="3"/>
        <charset val="129"/>
        <scheme val="minor"/>
      </rPr>
      <t>(㎡)</t>
    </r>
    <phoneticPr fontId="2" type="noConversion"/>
  </si>
  <si>
    <t>각 호실</t>
    <phoneticPr fontId="2" type="noConversion"/>
  </si>
  <si>
    <t>용도</t>
    <phoneticPr fontId="2" type="noConversion"/>
  </si>
  <si>
    <t>판매시설</t>
    <phoneticPr fontId="2" type="noConversion"/>
  </si>
  <si>
    <t>판매시설</t>
    <phoneticPr fontId="2" type="noConversion"/>
  </si>
  <si>
    <t>판매시설</t>
    <phoneticPr fontId="2" type="noConversion"/>
  </si>
  <si>
    <t>업무시설</t>
    <phoneticPr fontId="2" type="noConversion"/>
  </si>
  <si>
    <t>업무시설</t>
    <phoneticPr fontId="2" type="noConversion"/>
  </si>
  <si>
    <t>판매시설</t>
    <phoneticPr fontId="2" type="noConversion"/>
  </si>
  <si>
    <t>판매시설</t>
    <phoneticPr fontId="2" type="noConversion"/>
  </si>
  <si>
    <t>-</t>
    <phoneticPr fontId="2" type="noConversion"/>
  </si>
  <si>
    <t>* [세종 어진동 엠브릿지]_"트렌치 G_우선수익자"_"부산성의신협"</t>
    <phoneticPr fontId="2" type="noConversion"/>
  </si>
  <si>
    <t xml:space="preserve">   : 잔여 호실 총15개호실_공매진행_제1차수부터~제18차수까지의 각 호실별 회차별 최저매각금액</t>
    <phoneticPr fontId="2" type="noConversion"/>
  </si>
  <si>
    <t>(단위:원)</t>
    <phoneticPr fontId="2" type="noConversion"/>
  </si>
  <si>
    <t>(단위:원)</t>
    <phoneticPr fontId="2" type="noConversion"/>
  </si>
  <si>
    <t>차수</t>
    <phoneticPr fontId="2" type="noConversion"/>
  </si>
  <si>
    <t>차수</t>
    <phoneticPr fontId="2" type="noConversion"/>
  </si>
  <si>
    <t>물건번호</t>
    <phoneticPr fontId="2" type="noConversion"/>
  </si>
  <si>
    <t>소재지</t>
    <phoneticPr fontId="2" type="noConversion"/>
  </si>
  <si>
    <t>호수</t>
    <phoneticPr fontId="2" type="noConversion"/>
  </si>
  <si>
    <t>호수</t>
    <phoneticPr fontId="2" type="noConversion"/>
  </si>
  <si>
    <t>감정평가금액X120%</t>
    <phoneticPr fontId="2" type="noConversion"/>
  </si>
  <si>
    <t>토지</t>
    <phoneticPr fontId="2" type="noConversion"/>
  </si>
  <si>
    <t>건물</t>
    <phoneticPr fontId="2" type="noConversion"/>
  </si>
  <si>
    <t>부가가치세</t>
    <phoneticPr fontId="2" type="noConversion"/>
  </si>
  <si>
    <t>합계</t>
    <phoneticPr fontId="2" type="noConversion"/>
  </si>
  <si>
    <r>
      <t xml:space="preserve">합계
</t>
    </r>
    <r>
      <rPr>
        <sz val="12"/>
        <color theme="1"/>
        <rFont val="맑은 고딕"/>
        <family val="3"/>
        <charset val="129"/>
        <scheme val="minor"/>
      </rPr>
      <t>(10만원 절상금원)</t>
    </r>
    <phoneticPr fontId="2" type="noConversion"/>
  </si>
  <si>
    <t>부가세(Vat 미포함)</t>
    <phoneticPr fontId="2" type="noConversion"/>
  </si>
  <si>
    <t>부가세</t>
    <phoneticPr fontId="2" type="noConversion"/>
  </si>
  <si>
    <t>합계 확인</t>
    <phoneticPr fontId="2" type="noConversion"/>
  </si>
  <si>
    <t>감정평가액</t>
    <phoneticPr fontId="2" type="noConversion"/>
  </si>
  <si>
    <t>부가세안분</t>
    <phoneticPr fontId="2" type="noConversion"/>
  </si>
  <si>
    <t>어진동</t>
    <phoneticPr fontId="2" type="noConversion"/>
  </si>
  <si>
    <t>어진동</t>
    <phoneticPr fontId="2" type="noConversion"/>
  </si>
  <si>
    <t>건물가</t>
    <phoneticPr fontId="2" type="noConversion"/>
  </si>
  <si>
    <t>어진동</t>
    <phoneticPr fontId="2" type="noConversion"/>
  </si>
  <si>
    <t>어진동</t>
    <phoneticPr fontId="2" type="noConversion"/>
  </si>
  <si>
    <t>위치</t>
    <phoneticPr fontId="2" type="noConversion"/>
  </si>
  <si>
    <t>물건번호</t>
    <phoneticPr fontId="2" type="noConversion"/>
  </si>
  <si>
    <t>이전차수 X 90%</t>
    <phoneticPr fontId="2" type="noConversion"/>
  </si>
  <si>
    <t>분양가(Vat 미포함)</t>
    <phoneticPr fontId="2" type="noConversion"/>
  </si>
  <si>
    <t>건물</t>
    <phoneticPr fontId="2" type="noConversion"/>
  </si>
  <si>
    <t>부가가치세</t>
    <phoneticPr fontId="2" type="noConversion"/>
  </si>
  <si>
    <t>지번</t>
    <phoneticPr fontId="2" type="noConversion"/>
  </si>
  <si>
    <t>차수</t>
    <phoneticPr fontId="2" type="noConversion"/>
  </si>
  <si>
    <t>물건번호</t>
    <phoneticPr fontId="2" type="noConversion"/>
  </si>
  <si>
    <t>소재지</t>
    <phoneticPr fontId="2" type="noConversion"/>
  </si>
  <si>
    <t>지번</t>
    <phoneticPr fontId="2" type="noConversion"/>
  </si>
  <si>
    <t>호수</t>
    <phoneticPr fontId="2" type="noConversion"/>
  </si>
  <si>
    <t>이전차수 X 90%</t>
    <phoneticPr fontId="2" type="noConversion"/>
  </si>
  <si>
    <t>분양가(Vat 미포함)</t>
    <phoneticPr fontId="2" type="noConversion"/>
  </si>
  <si>
    <t>토지</t>
    <phoneticPr fontId="2" type="noConversion"/>
  </si>
  <si>
    <t>건물</t>
    <phoneticPr fontId="2" type="noConversion"/>
  </si>
  <si>
    <t>어진동</t>
    <phoneticPr fontId="2" type="noConversion"/>
  </si>
  <si>
    <t>어진동</t>
    <phoneticPr fontId="2" type="noConversion"/>
  </si>
  <si>
    <t>어진동</t>
    <phoneticPr fontId="2" type="noConversion"/>
  </si>
  <si>
    <t>어진동</t>
    <phoneticPr fontId="2" type="noConversion"/>
  </si>
  <si>
    <t>어진동</t>
    <phoneticPr fontId="2" type="noConversion"/>
  </si>
  <si>
    <t>어진동</t>
    <phoneticPr fontId="2" type="noConversion"/>
  </si>
  <si>
    <t>어진동</t>
    <phoneticPr fontId="2" type="noConversion"/>
  </si>
  <si>
    <t>합계</t>
    <phoneticPr fontId="2" type="noConversion"/>
  </si>
  <si>
    <t>차수</t>
    <phoneticPr fontId="2" type="noConversion"/>
  </si>
  <si>
    <t>물건번호</t>
    <phoneticPr fontId="2" type="noConversion"/>
  </si>
  <si>
    <t>소재지</t>
    <phoneticPr fontId="2" type="noConversion"/>
  </si>
  <si>
    <t>지번</t>
    <phoneticPr fontId="2" type="noConversion"/>
  </si>
  <si>
    <t>호수</t>
    <phoneticPr fontId="2" type="noConversion"/>
  </si>
  <si>
    <t>이전차수 X 90%</t>
    <phoneticPr fontId="2" type="noConversion"/>
  </si>
  <si>
    <t>분양가(Vat 미포함)</t>
    <phoneticPr fontId="2" type="noConversion"/>
  </si>
  <si>
    <t>토지</t>
    <phoneticPr fontId="2" type="noConversion"/>
  </si>
  <si>
    <t>건물</t>
    <phoneticPr fontId="2" type="noConversion"/>
  </si>
  <si>
    <t>부가가치세</t>
    <phoneticPr fontId="2" type="noConversion"/>
  </si>
  <si>
    <t>합계</t>
    <phoneticPr fontId="2" type="noConversion"/>
  </si>
  <si>
    <t>어진동</t>
    <phoneticPr fontId="2" type="noConversion"/>
  </si>
  <si>
    <t>어진동</t>
    <phoneticPr fontId="2" type="noConversion"/>
  </si>
  <si>
    <t>어진동</t>
    <phoneticPr fontId="2" type="noConversion"/>
  </si>
  <si>
    <t>합계</t>
    <phoneticPr fontId="2" type="noConversion"/>
  </si>
  <si>
    <t>차수</t>
    <phoneticPr fontId="2" type="noConversion"/>
  </si>
  <si>
    <t>물건번호</t>
    <phoneticPr fontId="2" type="noConversion"/>
  </si>
  <si>
    <t>소재지</t>
    <phoneticPr fontId="2" type="noConversion"/>
  </si>
  <si>
    <t>지번</t>
    <phoneticPr fontId="2" type="noConversion"/>
  </si>
  <si>
    <t>호수</t>
    <phoneticPr fontId="2" type="noConversion"/>
  </si>
  <si>
    <t>이전차수 X 90%</t>
    <phoneticPr fontId="2" type="noConversion"/>
  </si>
  <si>
    <t>분양가(Vat 미포함)</t>
    <phoneticPr fontId="2" type="noConversion"/>
  </si>
  <si>
    <t>토지</t>
    <phoneticPr fontId="2" type="noConversion"/>
  </si>
  <si>
    <t>부가가치세</t>
    <phoneticPr fontId="2" type="noConversion"/>
  </si>
  <si>
    <t>합계</t>
    <phoneticPr fontId="2" type="noConversion"/>
  </si>
  <si>
    <t>차수</t>
    <phoneticPr fontId="2" type="noConversion"/>
  </si>
  <si>
    <t>물건번호</t>
    <phoneticPr fontId="2" type="noConversion"/>
  </si>
  <si>
    <t>소재지</t>
    <phoneticPr fontId="2" type="noConversion"/>
  </si>
  <si>
    <t>이전차수 X 90%</t>
    <phoneticPr fontId="2" type="noConversion"/>
  </si>
  <si>
    <t>분양가(Vat 미포함)</t>
    <phoneticPr fontId="2" type="noConversion"/>
  </si>
  <si>
    <t>토지</t>
    <phoneticPr fontId="2" type="noConversion"/>
  </si>
  <si>
    <t>건물</t>
    <phoneticPr fontId="2" type="noConversion"/>
  </si>
  <si>
    <t>부가가치세</t>
    <phoneticPr fontId="2" type="noConversion"/>
  </si>
  <si>
    <t>어진동</t>
    <phoneticPr fontId="2" type="noConversion"/>
  </si>
  <si>
    <t>* [세종 어진동 엠브릿지]_"트렌치 G_우선수익자"_"부산성의신협" : 본 온비드 공매물건인 총15개호실 각 목록표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</si>
</sst>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000"/>
    <numFmt numFmtId="177" formatCode="_-* #,##0.0000_-;\-* #,##0.0000_-;_-* &quot;-&quot;_-;_-@_-"/>
    <numFmt numFmtId="178" formatCode="&quot;제&quot;#,##0&quot;호&quot;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1"/>
      <color theme="2" tint="-0.499984740745262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11"/>
      <color theme="0" tint="-0.249977111117893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177" fontId="4" fillId="0" borderId="1" xfId="1" applyNumberFormat="1" applyFont="1" applyFill="1" applyBorder="1" applyAlignment="1">
      <alignment horizontal="right" vertical="center" indent="1"/>
    </xf>
    <xf numFmtId="177" fontId="4" fillId="0" borderId="4" xfId="1" applyNumberFormat="1" applyFont="1" applyFill="1" applyBorder="1" applyAlignment="1">
      <alignment horizontal="right" vertical="center" indent="1"/>
    </xf>
    <xf numFmtId="177" fontId="4" fillId="0" borderId="7" xfId="1" applyNumberFormat="1" applyFont="1" applyFill="1" applyBorder="1" applyAlignment="1">
      <alignment horizontal="right" vertical="center" indent="1"/>
    </xf>
    <xf numFmtId="177" fontId="4" fillId="0" borderId="10" xfId="1" applyNumberFormat="1" applyFont="1" applyFill="1" applyBorder="1" applyAlignment="1">
      <alignment horizontal="right" vertical="center" indent="1"/>
    </xf>
    <xf numFmtId="177" fontId="4" fillId="0" borderId="13" xfId="1" applyNumberFormat="1" applyFont="1" applyFill="1" applyBorder="1" applyAlignment="1">
      <alignment horizontal="right" vertical="center" inden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177" fontId="5" fillId="2" borderId="32" xfId="1" applyNumberFormat="1" applyFont="1" applyFill="1" applyBorder="1">
      <alignment vertical="center"/>
    </xf>
    <xf numFmtId="0" fontId="5" fillId="2" borderId="33" xfId="0" applyFont="1" applyFill="1" applyBorder="1">
      <alignment vertical="center"/>
    </xf>
    <xf numFmtId="0" fontId="5" fillId="2" borderId="34" xfId="0" applyFont="1" applyFill="1" applyBorder="1" applyAlignment="1">
      <alignment horizontal="center" vertical="center"/>
    </xf>
    <xf numFmtId="176" fontId="5" fillId="2" borderId="35" xfId="0" applyNumberFormat="1" applyFont="1" applyFill="1" applyBorder="1">
      <alignment vertical="center"/>
    </xf>
    <xf numFmtId="178" fontId="4" fillId="0" borderId="1" xfId="1" applyNumberFormat="1" applyFont="1" applyFill="1" applyBorder="1" applyAlignment="1">
      <alignment horizontal="center" vertical="center"/>
    </xf>
    <xf numFmtId="178" fontId="4" fillId="0" borderId="4" xfId="1" applyNumberFormat="1" applyFont="1" applyFill="1" applyBorder="1" applyAlignment="1">
      <alignment horizontal="center" vertical="center"/>
    </xf>
    <xf numFmtId="178" fontId="4" fillId="0" borderId="7" xfId="1" applyNumberFormat="1" applyFont="1" applyFill="1" applyBorder="1" applyAlignment="1">
      <alignment horizontal="center" vertical="center"/>
    </xf>
    <xf numFmtId="178" fontId="4" fillId="0" borderId="10" xfId="1" applyNumberFormat="1" applyFont="1" applyFill="1" applyBorder="1" applyAlignment="1">
      <alignment horizontal="center" vertical="center"/>
    </xf>
    <xf numFmtId="178" fontId="4" fillId="0" borderId="13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 indent="1"/>
    </xf>
    <xf numFmtId="176" fontId="4" fillId="0" borderId="3" xfId="1" applyNumberFormat="1" applyFont="1" applyFill="1" applyBorder="1" applyAlignment="1">
      <alignment horizontal="right" vertical="center" indent="1"/>
    </xf>
    <xf numFmtId="176" fontId="4" fillId="0" borderId="37" xfId="1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 indent="1"/>
    </xf>
    <xf numFmtId="176" fontId="4" fillId="0" borderId="6" xfId="0" applyNumberFormat="1" applyFont="1" applyFill="1" applyBorder="1" applyAlignment="1">
      <alignment horizontal="right" vertical="center" indent="1"/>
    </xf>
    <xf numFmtId="176" fontId="4" fillId="0" borderId="38" xfId="0" applyNumberFormat="1" applyFont="1" applyFill="1" applyBorder="1" applyAlignment="1">
      <alignment horizontal="center" vertical="center"/>
    </xf>
    <xf numFmtId="0" fontId="4" fillId="0" borderId="24" xfId="0" applyFont="1" applyFill="1" applyBorder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 indent="1"/>
    </xf>
    <xf numFmtId="176" fontId="4" fillId="0" borderId="9" xfId="0" applyNumberFormat="1" applyFont="1" applyFill="1" applyBorder="1" applyAlignment="1">
      <alignment horizontal="right" vertical="center" indent="1"/>
    </xf>
    <xf numFmtId="176" fontId="4" fillId="0" borderId="39" xfId="0" applyNumberFormat="1" applyFont="1" applyFill="1" applyBorder="1" applyAlignment="1">
      <alignment horizontal="center" vertical="center"/>
    </xf>
    <xf numFmtId="0" fontId="4" fillId="0" borderId="26" xfId="0" applyFont="1" applyFill="1" applyBorder="1">
      <alignment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 indent="1"/>
    </xf>
    <xf numFmtId="176" fontId="4" fillId="0" borderId="12" xfId="0" applyNumberFormat="1" applyFont="1" applyFill="1" applyBorder="1" applyAlignment="1">
      <alignment horizontal="right" vertical="center" indent="1"/>
    </xf>
    <xf numFmtId="176" fontId="4" fillId="0" borderId="40" xfId="0" applyNumberFormat="1" applyFont="1" applyFill="1" applyBorder="1" applyAlignment="1">
      <alignment horizontal="center" vertical="center"/>
    </xf>
    <xf numFmtId="0" fontId="4" fillId="0" borderId="28" xfId="0" applyFont="1" applyFill="1" applyBorder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right" vertical="center" indent="1"/>
    </xf>
    <xf numFmtId="176" fontId="4" fillId="0" borderId="15" xfId="0" applyNumberFormat="1" applyFont="1" applyFill="1" applyBorder="1" applyAlignment="1">
      <alignment horizontal="right" vertical="center" indent="1"/>
    </xf>
    <xf numFmtId="176" fontId="4" fillId="0" borderId="41" xfId="0" applyNumberFormat="1" applyFont="1" applyFill="1" applyBorder="1" applyAlignment="1">
      <alignment horizontal="center" vertical="center"/>
    </xf>
    <xf numFmtId="0" fontId="4" fillId="0" borderId="30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 wrapText="1"/>
    </xf>
    <xf numFmtId="41" fontId="4" fillId="0" borderId="1" xfId="0" applyNumberFormat="1" applyFont="1" applyFill="1" applyBorder="1" applyAlignment="1">
      <alignment horizontal="center" vertical="center"/>
    </xf>
    <xf numFmtId="41" fontId="4" fillId="0" borderId="1" xfId="1" applyFont="1" applyFill="1" applyBorder="1" applyAlignment="1">
      <alignment horizontal="center" vertical="center"/>
    </xf>
    <xf numFmtId="41" fontId="4" fillId="0" borderId="2" xfId="0" applyNumberFormat="1" applyFont="1" applyFill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0" xfId="1" applyFont="1">
      <alignment vertical="center"/>
    </xf>
    <xf numFmtId="0" fontId="4" fillId="0" borderId="4" xfId="0" applyFont="1" applyBorder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4" xfId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4" fillId="0" borderId="7" xfId="0" applyNumberFormat="1" applyFont="1" applyBorder="1" applyAlignment="1">
      <alignment horizontal="center" vertical="center"/>
    </xf>
    <xf numFmtId="41" fontId="4" fillId="0" borderId="7" xfId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0" xfId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41" fontId="4" fillId="0" borderId="47" xfId="0" applyNumberFormat="1" applyFont="1" applyBorder="1" applyAlignment="1">
      <alignment horizontal="center" vertical="center"/>
    </xf>
    <xf numFmtId="41" fontId="4" fillId="0" borderId="47" xfId="1" applyFont="1" applyBorder="1" applyAlignment="1">
      <alignment horizontal="center" vertical="center"/>
    </xf>
    <xf numFmtId="41" fontId="4" fillId="0" borderId="48" xfId="0" applyNumberFormat="1" applyFont="1" applyBorder="1" applyAlignment="1">
      <alignment horizontal="center" vertical="center"/>
    </xf>
    <xf numFmtId="41" fontId="5" fillId="5" borderId="32" xfId="0" applyNumberFormat="1" applyFont="1" applyFill="1" applyBorder="1" applyAlignment="1">
      <alignment horizontal="center" vertical="center"/>
    </xf>
    <xf numFmtId="41" fontId="5" fillId="5" borderId="32" xfId="1" applyFont="1" applyFill="1" applyBorder="1" applyAlignment="1">
      <alignment horizontal="center" vertical="center"/>
    </xf>
    <xf numFmtId="41" fontId="5" fillId="5" borderId="3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41" fontId="4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41" fontId="3" fillId="5" borderId="32" xfId="0" applyNumberFormat="1" applyFont="1" applyFill="1" applyBorder="1" applyAlignment="1">
      <alignment horizontal="center" vertical="center"/>
    </xf>
    <xf numFmtId="41" fontId="3" fillId="5" borderId="32" xfId="1" applyFont="1" applyFill="1" applyBorder="1" applyAlignment="1">
      <alignment horizontal="center" vertical="center"/>
    </xf>
    <xf numFmtId="41" fontId="3" fillId="5" borderId="34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1" fontId="4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41" fontId="9" fillId="0" borderId="0" xfId="1" applyFont="1">
      <alignment vertical="center"/>
    </xf>
    <xf numFmtId="0" fontId="10" fillId="0" borderId="0" xfId="0" applyFont="1">
      <alignment vertical="center"/>
    </xf>
    <xf numFmtId="9" fontId="10" fillId="0" borderId="0" xfId="0" applyNumberFormat="1" applyFont="1">
      <alignment vertical="center"/>
    </xf>
    <xf numFmtId="41" fontId="10" fillId="0" borderId="0" xfId="1" applyFont="1">
      <alignment vertical="center"/>
    </xf>
    <xf numFmtId="9" fontId="11" fillId="0" borderId="44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4" borderId="45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/>
    </xf>
    <xf numFmtId="0" fontId="5" fillId="5" borderId="35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1038341</xdr:colOff>
      <xdr:row>24</xdr:row>
      <xdr:rowOff>150913</xdr:rowOff>
    </xdr:from>
    <xdr:to>
      <xdr:col>17</xdr:col>
      <xdr:colOff>1472046</xdr:colOff>
      <xdr:row>67</xdr:row>
      <xdr:rowOff>150915</xdr:rowOff>
    </xdr:to>
    <xdr:sp macro="" textlink="">
      <xdr:nvSpPr>
        <xdr:cNvPr id="2" name="TextBox 1"/>
        <xdr:cNvSpPr txBox="1"/>
      </xdr:nvSpPr>
      <xdr:spPr>
        <a:xfrm>
          <a:off x="9056659" y="5969822"/>
          <a:ext cx="5404023" cy="9369138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&lt;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공매 공고</a:t>
          </a:r>
          <a:r>
            <a:rPr lang="en-US" altLang="ko-KR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ko-KR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예정</a:t>
          </a:r>
          <a:r>
            <a:rPr lang="en-US" altLang="ko-KR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일자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: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2024-08-14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en-US" altLang="ko-KR" sz="1600">
            <a:latin typeface="+mn-ea"/>
            <a:ea typeface="+mn-ea"/>
          </a:endParaRPr>
        </a:p>
        <a:p>
          <a:pPr algn="l"/>
          <a:endParaRPr lang="en-US" altLang="ko-KR" sz="1600">
            <a:latin typeface="+mn-ea"/>
            <a:ea typeface="+mn-ea"/>
          </a:endParaRPr>
        </a:p>
        <a:p>
          <a:pPr algn="l"/>
          <a:r>
            <a:rPr lang="en-US" altLang="ko-KR" sz="1600">
              <a:latin typeface="+mn-ea"/>
              <a:ea typeface="+mn-ea"/>
            </a:rPr>
            <a:t>1</a:t>
          </a:r>
          <a:r>
            <a:rPr lang="ko-KR" altLang="en-US" sz="1600">
              <a:latin typeface="+mn-ea"/>
              <a:ea typeface="+mn-ea"/>
            </a:rPr>
            <a:t>차수 </a:t>
          </a:r>
          <a:r>
            <a:rPr lang="en-US" altLang="ko-KR" sz="1600">
              <a:latin typeface="+mn-ea"/>
              <a:ea typeface="+mn-ea"/>
            </a:rPr>
            <a:t>&gt; 2024-08-19</a:t>
          </a:r>
          <a:r>
            <a:rPr lang="en-US" altLang="ko-KR" sz="1600" baseline="0">
              <a:latin typeface="+mn-ea"/>
              <a:ea typeface="+mn-ea"/>
            </a:rPr>
            <a:t> </a:t>
          </a:r>
          <a:r>
            <a:rPr lang="ko-KR" altLang="en-US" sz="1600">
              <a:latin typeface="+mn-ea"/>
              <a:ea typeface="+mn-ea"/>
            </a:rPr>
            <a:t>월요일 오전 </a:t>
          </a:r>
          <a:r>
            <a:rPr lang="en-US" altLang="ko-KR" sz="1600">
              <a:latin typeface="+mn-ea"/>
              <a:ea typeface="+mn-ea"/>
            </a:rPr>
            <a:t>9</a:t>
          </a:r>
          <a:r>
            <a:rPr lang="ko-KR" altLang="en-US" sz="1600">
              <a:latin typeface="+mn-ea"/>
              <a:ea typeface="+mn-ea"/>
            </a:rPr>
            <a:t>시</a:t>
          </a:r>
          <a:r>
            <a:rPr lang="en-US" altLang="ko-KR" sz="1600">
              <a:latin typeface="+mn-ea"/>
              <a:ea typeface="+mn-ea"/>
            </a:rPr>
            <a:t>~</a:t>
          </a:r>
          <a:r>
            <a:rPr lang="ko-KR" altLang="en-US" sz="1600">
              <a:latin typeface="+mn-ea"/>
              <a:ea typeface="+mn-ea"/>
            </a:rPr>
            <a:t>오전 </a:t>
          </a:r>
          <a:r>
            <a:rPr lang="en-US" altLang="ko-KR" sz="1600">
              <a:latin typeface="+mn-ea"/>
              <a:ea typeface="+mn-ea"/>
            </a:rPr>
            <a:t>10</a:t>
          </a:r>
          <a:r>
            <a:rPr lang="ko-KR" altLang="en-US" sz="1600">
              <a:latin typeface="+mn-ea"/>
              <a:ea typeface="+mn-ea"/>
            </a:rPr>
            <a:t>시</a:t>
          </a:r>
          <a:endParaRPr lang="en-US" altLang="ko-KR" sz="1600">
            <a:latin typeface="+mn-ea"/>
            <a:ea typeface="+mn-ea"/>
          </a:endParaRPr>
        </a:p>
        <a:p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2024-08-19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월요일 오전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11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  <a:p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2024-08-19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월요일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  <a:p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2024-08-19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월요일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endParaRPr lang="ko-KR" altLang="ko-KR" sz="1600">
            <a:effectLst/>
            <a:latin typeface="+mn-ea"/>
            <a:ea typeface="+mn-ea"/>
          </a:endParaRPr>
        </a:p>
        <a:p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5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2024-08-22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목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2024-08-22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목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오전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11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2024-08-22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목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2024-08-22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목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2024-08-27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화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2024-08-27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화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2024-08-27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화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2024-08-27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화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13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2024-08-30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금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14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2024-08-30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금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오전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11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15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2024-08-30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금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16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2024-08-30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금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en-US" altLang="ko-KR" sz="16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17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2024-09-04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9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오전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18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차수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&gt; 2024-09-04</a:t>
          </a:r>
          <a:r>
            <a:rPr lang="en-US" altLang="ko-KR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ko-KR" altLang="en-US" sz="16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수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요일 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11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~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오</a:t>
          </a:r>
          <a:r>
            <a:rPr lang="ko-KR" altLang="en-US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후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12</a:t>
          </a:r>
          <a:r>
            <a:rPr lang="ko-KR" altLang="ko-KR" sz="16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시</a:t>
          </a:r>
          <a:endParaRPr lang="ko-KR" altLang="ko-KR" sz="160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C3:M21"/>
  <sheetViews>
    <sheetView showGridLines="0" tabSelected="1" zoomScaleNormal="100" zoomScaleSheetLayoutView="100" workbookViewId="0">
      <selection activeCell="J17" sqref="J17"/>
    </sheetView>
  </sheetViews>
  <sheetFormatPr defaultRowHeight="16.5" x14ac:dyDescent="0.3"/>
  <cols>
    <col min="1" max="2" width="2" customWidth="1"/>
    <col min="3" max="3" width="9.375" style="1" customWidth="1"/>
    <col min="4" max="4" width="25.875" style="4" customWidth="1"/>
    <col min="5" max="5" width="9.5" style="1" bestFit="1" customWidth="1"/>
    <col min="6" max="6" width="17.25" style="4" customWidth="1"/>
    <col min="7" max="7" width="19" style="4" customWidth="1"/>
    <col min="8" max="8" width="14.375" style="5" bestFit="1" customWidth="1"/>
    <col min="9" max="9" width="17.25" style="6" customWidth="1"/>
    <col min="10" max="10" width="15" style="6" customWidth="1"/>
    <col min="11" max="11" width="12.875" style="4" customWidth="1"/>
    <col min="12" max="12" width="4.25" style="2" customWidth="1"/>
    <col min="13" max="13" width="9" style="2"/>
  </cols>
  <sheetData>
    <row r="3" spans="3:12" ht="20.25" x14ac:dyDescent="0.3">
      <c r="C3" s="7" t="s">
        <v>105</v>
      </c>
    </row>
    <row r="4" spans="3:12" ht="17.25" thickBot="1" x14ac:dyDescent="0.35"/>
    <row r="5" spans="3:12" ht="21" thickBot="1" x14ac:dyDescent="0.35">
      <c r="C5" s="13" t="s">
        <v>4</v>
      </c>
      <c r="D5" s="14" t="s">
        <v>0</v>
      </c>
      <c r="E5" s="14" t="s">
        <v>1</v>
      </c>
      <c r="F5" s="14" t="s">
        <v>11</v>
      </c>
      <c r="G5" s="14" t="s">
        <v>9</v>
      </c>
      <c r="H5" s="112" t="s">
        <v>10</v>
      </c>
      <c r="I5" s="113"/>
      <c r="J5" s="25" t="s">
        <v>12</v>
      </c>
      <c r="K5" s="15" t="s">
        <v>3</v>
      </c>
    </row>
    <row r="6" spans="3:12" ht="17.25" thickTop="1" x14ac:dyDescent="0.3">
      <c r="C6" s="27">
        <v>1</v>
      </c>
      <c r="D6" s="28" t="s">
        <v>8</v>
      </c>
      <c r="E6" s="28">
        <v>510</v>
      </c>
      <c r="F6" s="20">
        <v>122</v>
      </c>
      <c r="G6" s="8">
        <v>16.3125</v>
      </c>
      <c r="H6" s="29" t="s">
        <v>2</v>
      </c>
      <c r="I6" s="30">
        <v>6.8696000000000002</v>
      </c>
      <c r="J6" s="31" t="s">
        <v>13</v>
      </c>
      <c r="K6" s="32"/>
      <c r="L6" s="3"/>
    </row>
    <row r="7" spans="3:12" x14ac:dyDescent="0.3">
      <c r="C7" s="33">
        <v>2</v>
      </c>
      <c r="D7" s="34" t="s">
        <v>8</v>
      </c>
      <c r="E7" s="34">
        <v>510</v>
      </c>
      <c r="F7" s="21">
        <v>141</v>
      </c>
      <c r="G7" s="9">
        <v>18.7485</v>
      </c>
      <c r="H7" s="35" t="s">
        <v>2</v>
      </c>
      <c r="I7" s="36">
        <v>7.8955000000000002</v>
      </c>
      <c r="J7" s="37" t="s">
        <v>14</v>
      </c>
      <c r="K7" s="38"/>
    </row>
    <row r="8" spans="3:12" x14ac:dyDescent="0.3">
      <c r="C8" s="33">
        <v>3</v>
      </c>
      <c r="D8" s="34" t="s">
        <v>8</v>
      </c>
      <c r="E8" s="34">
        <v>510</v>
      </c>
      <c r="F8" s="21">
        <v>150</v>
      </c>
      <c r="G8" s="9">
        <v>21.802800000000001</v>
      </c>
      <c r="H8" s="35" t="s">
        <v>2</v>
      </c>
      <c r="I8" s="36">
        <v>9.1816999999999993</v>
      </c>
      <c r="J8" s="37" t="s">
        <v>15</v>
      </c>
      <c r="K8" s="38"/>
    </row>
    <row r="9" spans="3:12" x14ac:dyDescent="0.3">
      <c r="C9" s="33">
        <v>4</v>
      </c>
      <c r="D9" s="34" t="s">
        <v>8</v>
      </c>
      <c r="E9" s="34">
        <v>510</v>
      </c>
      <c r="F9" s="21">
        <v>159</v>
      </c>
      <c r="G9" s="9">
        <v>17.5001</v>
      </c>
      <c r="H9" s="35" t="s">
        <v>2</v>
      </c>
      <c r="I9" s="36">
        <v>7.3697999999999997</v>
      </c>
      <c r="J9" s="37" t="s">
        <v>15</v>
      </c>
      <c r="K9" s="38"/>
    </row>
    <row r="10" spans="3:12" x14ac:dyDescent="0.3">
      <c r="C10" s="33">
        <v>5</v>
      </c>
      <c r="D10" s="34" t="s">
        <v>8</v>
      </c>
      <c r="E10" s="34">
        <v>510</v>
      </c>
      <c r="F10" s="21">
        <v>167</v>
      </c>
      <c r="G10" s="9">
        <v>17.307200000000002</v>
      </c>
      <c r="H10" s="35" t="s">
        <v>2</v>
      </c>
      <c r="I10" s="36">
        <v>7.2885</v>
      </c>
      <c r="J10" s="37" t="s">
        <v>15</v>
      </c>
      <c r="K10" s="38"/>
    </row>
    <row r="11" spans="3:12" x14ac:dyDescent="0.3">
      <c r="C11" s="33">
        <v>6</v>
      </c>
      <c r="D11" s="34" t="s">
        <v>8</v>
      </c>
      <c r="E11" s="34">
        <v>510</v>
      </c>
      <c r="F11" s="21">
        <v>209</v>
      </c>
      <c r="G11" s="9">
        <v>43.7224</v>
      </c>
      <c r="H11" s="35" t="s">
        <v>2</v>
      </c>
      <c r="I11" s="36">
        <v>18.412700000000001</v>
      </c>
      <c r="J11" s="37" t="s">
        <v>15</v>
      </c>
      <c r="K11" s="38"/>
    </row>
    <row r="12" spans="3:12" x14ac:dyDescent="0.3">
      <c r="C12" s="33">
        <v>7</v>
      </c>
      <c r="D12" s="34" t="s">
        <v>8</v>
      </c>
      <c r="E12" s="34">
        <v>510</v>
      </c>
      <c r="F12" s="21">
        <v>230</v>
      </c>
      <c r="G12" s="9">
        <v>34.374499999999998</v>
      </c>
      <c r="H12" s="35" t="s">
        <v>2</v>
      </c>
      <c r="I12" s="36">
        <v>14.476000000000001</v>
      </c>
      <c r="J12" s="37" t="s">
        <v>15</v>
      </c>
      <c r="K12" s="38"/>
    </row>
    <row r="13" spans="3:12" x14ac:dyDescent="0.3">
      <c r="C13" s="33">
        <v>8</v>
      </c>
      <c r="D13" s="34" t="s">
        <v>8</v>
      </c>
      <c r="E13" s="34">
        <v>510</v>
      </c>
      <c r="F13" s="21">
        <v>236</v>
      </c>
      <c r="G13" s="9">
        <v>25.527200000000001</v>
      </c>
      <c r="H13" s="35" t="s">
        <v>2</v>
      </c>
      <c r="I13" s="36">
        <v>10.7502</v>
      </c>
      <c r="J13" s="37" t="s">
        <v>15</v>
      </c>
      <c r="K13" s="38"/>
    </row>
    <row r="14" spans="3:12" x14ac:dyDescent="0.3">
      <c r="C14" s="33">
        <v>9</v>
      </c>
      <c r="D14" s="34" t="s">
        <v>8</v>
      </c>
      <c r="E14" s="34">
        <v>510</v>
      </c>
      <c r="F14" s="21">
        <v>237</v>
      </c>
      <c r="G14" s="9">
        <v>25.527100000000001</v>
      </c>
      <c r="H14" s="35" t="s">
        <v>2</v>
      </c>
      <c r="I14" s="36">
        <v>10.7501</v>
      </c>
      <c r="J14" s="37" t="s">
        <v>15</v>
      </c>
      <c r="K14" s="38"/>
    </row>
    <row r="15" spans="3:12" x14ac:dyDescent="0.3">
      <c r="C15" s="33">
        <v>10</v>
      </c>
      <c r="D15" s="34" t="s">
        <v>8</v>
      </c>
      <c r="E15" s="34">
        <v>510</v>
      </c>
      <c r="F15" s="21">
        <v>247</v>
      </c>
      <c r="G15" s="9">
        <v>36.72</v>
      </c>
      <c r="H15" s="35" t="s">
        <v>2</v>
      </c>
      <c r="I15" s="36">
        <v>15.463800000000001</v>
      </c>
      <c r="J15" s="37" t="s">
        <v>15</v>
      </c>
      <c r="K15" s="38"/>
    </row>
    <row r="16" spans="3:12" x14ac:dyDescent="0.3">
      <c r="C16" s="33">
        <v>11</v>
      </c>
      <c r="D16" s="34" t="s">
        <v>8</v>
      </c>
      <c r="E16" s="34">
        <v>510</v>
      </c>
      <c r="F16" s="21">
        <v>707</v>
      </c>
      <c r="G16" s="9">
        <v>31.616199999999999</v>
      </c>
      <c r="H16" s="35" t="s">
        <v>2</v>
      </c>
      <c r="I16" s="36">
        <v>13.314399999999999</v>
      </c>
      <c r="J16" s="37" t="s">
        <v>16</v>
      </c>
      <c r="K16" s="38"/>
    </row>
    <row r="17" spans="3:11" x14ac:dyDescent="0.3">
      <c r="C17" s="39">
        <v>12</v>
      </c>
      <c r="D17" s="40" t="s">
        <v>8</v>
      </c>
      <c r="E17" s="40">
        <v>510</v>
      </c>
      <c r="F17" s="22">
        <v>907</v>
      </c>
      <c r="G17" s="10">
        <v>32.528199999999998</v>
      </c>
      <c r="H17" s="41" t="s">
        <v>2</v>
      </c>
      <c r="I17" s="42">
        <v>13.698499999999999</v>
      </c>
      <c r="J17" s="43" t="s">
        <v>17</v>
      </c>
      <c r="K17" s="44"/>
    </row>
    <row r="18" spans="3:11" x14ac:dyDescent="0.3">
      <c r="C18" s="45">
        <v>13</v>
      </c>
      <c r="D18" s="46" t="s">
        <v>8</v>
      </c>
      <c r="E18" s="46">
        <v>513</v>
      </c>
      <c r="F18" s="23">
        <v>134</v>
      </c>
      <c r="G18" s="11">
        <v>34.965499999999999</v>
      </c>
      <c r="H18" s="47" t="s">
        <v>5</v>
      </c>
      <c r="I18" s="48">
        <v>12.972099999999999</v>
      </c>
      <c r="J18" s="49" t="s">
        <v>14</v>
      </c>
      <c r="K18" s="50"/>
    </row>
    <row r="19" spans="3:11" x14ac:dyDescent="0.3">
      <c r="C19" s="33">
        <v>14</v>
      </c>
      <c r="D19" s="34" t="s">
        <v>8</v>
      </c>
      <c r="E19" s="34">
        <v>513</v>
      </c>
      <c r="F19" s="21">
        <v>140</v>
      </c>
      <c r="G19" s="9">
        <v>16.809799999999999</v>
      </c>
      <c r="H19" s="35" t="s">
        <v>5</v>
      </c>
      <c r="I19" s="36">
        <v>6.2363999999999997</v>
      </c>
      <c r="J19" s="37" t="s">
        <v>18</v>
      </c>
      <c r="K19" s="38"/>
    </row>
    <row r="20" spans="3:11" ht="17.25" thickBot="1" x14ac:dyDescent="0.35">
      <c r="C20" s="51">
        <v>15</v>
      </c>
      <c r="D20" s="52" t="s">
        <v>8</v>
      </c>
      <c r="E20" s="52">
        <v>513</v>
      </c>
      <c r="F20" s="24">
        <v>209</v>
      </c>
      <c r="G20" s="12">
        <v>41.594299999999997</v>
      </c>
      <c r="H20" s="53" t="s">
        <v>5</v>
      </c>
      <c r="I20" s="54">
        <v>15.4314</v>
      </c>
      <c r="J20" s="55" t="s">
        <v>19</v>
      </c>
      <c r="K20" s="56"/>
    </row>
    <row r="21" spans="3:11" ht="21.75" thickTop="1" thickBot="1" x14ac:dyDescent="0.35">
      <c r="C21" s="114" t="s">
        <v>6</v>
      </c>
      <c r="D21" s="115"/>
      <c r="E21" s="115"/>
      <c r="F21" s="115"/>
      <c r="G21" s="16">
        <f>SUM(G6:G20)</f>
        <v>415.05629999999996</v>
      </c>
      <c r="H21" s="18" t="s">
        <v>7</v>
      </c>
      <c r="I21" s="19">
        <f>SUM(I6:I20)</f>
        <v>170.11070000000001</v>
      </c>
      <c r="J21" s="26" t="s">
        <v>20</v>
      </c>
      <c r="K21" s="17"/>
    </row>
  </sheetData>
  <autoFilter ref="D5:K21">
    <filterColumn colId="4" showButton="0"/>
  </autoFilter>
  <mergeCells count="2">
    <mergeCell ref="H5:I5"/>
    <mergeCell ref="C21:F21"/>
  </mergeCells>
  <phoneticPr fontId="2" type="noConversion"/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3:AQ359"/>
  <sheetViews>
    <sheetView showGridLines="0" zoomScale="55" zoomScaleNormal="55" zoomScaleSheetLayoutView="70" workbookViewId="0">
      <selection activeCell="U50" sqref="U50"/>
    </sheetView>
  </sheetViews>
  <sheetFormatPr defaultRowHeight="16.5" x14ac:dyDescent="0.3"/>
  <cols>
    <col min="1" max="1" width="1.5" style="2" customWidth="1"/>
    <col min="2" max="2" width="4" style="2" customWidth="1"/>
    <col min="3" max="3" width="8.875" style="2" bestFit="1" customWidth="1"/>
    <col min="4" max="4" width="12.5" style="2" customWidth="1"/>
    <col min="5" max="5" width="9" style="2"/>
    <col min="6" max="7" width="8.875" style="2" bestFit="1" customWidth="1"/>
    <col min="8" max="8" width="27.125" style="2" hidden="1" customWidth="1"/>
    <col min="9" max="9" width="24.75" style="2" hidden="1" customWidth="1"/>
    <col min="10" max="10" width="21.125" style="2" hidden="1" customWidth="1"/>
    <col min="11" max="11" width="21" style="2" hidden="1" customWidth="1"/>
    <col min="12" max="12" width="21.125" style="2" hidden="1" customWidth="1"/>
    <col min="13" max="13" width="21.125" style="2" bestFit="1" customWidth="1"/>
    <col min="14" max="14" width="30.125" style="2" customWidth="1"/>
    <col min="15" max="15" width="20" style="2" customWidth="1"/>
    <col min="16" max="16" width="20.625" style="2" customWidth="1"/>
    <col min="17" max="17" width="24.5" style="2" customWidth="1"/>
    <col min="18" max="18" width="21" style="2" bestFit="1" customWidth="1"/>
    <col min="19" max="20" width="4.375" style="2" customWidth="1"/>
    <col min="21" max="21" width="15.25" style="2" bestFit="1" customWidth="1"/>
    <col min="22" max="22" width="10.375" style="2" bestFit="1" customWidth="1"/>
    <col min="23" max="43" width="9" style="2"/>
  </cols>
  <sheetData>
    <row r="3" spans="3:23" ht="31.5" x14ac:dyDescent="0.3">
      <c r="C3" s="57" t="s">
        <v>21</v>
      </c>
    </row>
    <row r="4" spans="3:23" ht="31.5" x14ac:dyDescent="0.3">
      <c r="C4" s="57" t="s">
        <v>22</v>
      </c>
      <c r="U4" s="108"/>
      <c r="V4" s="108"/>
      <c r="W4" s="108"/>
    </row>
    <row r="5" spans="3:23" x14ac:dyDescent="0.3">
      <c r="U5" s="108"/>
      <c r="V5" s="108"/>
      <c r="W5" s="108"/>
    </row>
    <row r="6" spans="3:23" ht="17.25" thickBot="1" x14ac:dyDescent="0.35">
      <c r="M6" s="58" t="s">
        <v>23</v>
      </c>
      <c r="R6" s="58" t="s">
        <v>24</v>
      </c>
      <c r="U6" s="108"/>
      <c r="V6" s="108"/>
      <c r="W6" s="109">
        <v>1.2</v>
      </c>
    </row>
    <row r="7" spans="3:23" ht="38.25" thickBot="1" x14ac:dyDescent="0.35">
      <c r="C7" s="59" t="s">
        <v>26</v>
      </c>
      <c r="D7" s="60" t="s">
        <v>27</v>
      </c>
      <c r="E7" s="60" t="s">
        <v>28</v>
      </c>
      <c r="F7" s="60" t="s">
        <v>1</v>
      </c>
      <c r="G7" s="60" t="s">
        <v>30</v>
      </c>
      <c r="H7" s="60" t="s">
        <v>31</v>
      </c>
      <c r="I7" s="60" t="s">
        <v>32</v>
      </c>
      <c r="J7" s="60" t="s">
        <v>33</v>
      </c>
      <c r="K7" s="60" t="s">
        <v>34</v>
      </c>
      <c r="L7" s="61" t="s">
        <v>35</v>
      </c>
      <c r="M7" s="62" t="s">
        <v>36</v>
      </c>
      <c r="N7" s="61" t="s">
        <v>37</v>
      </c>
      <c r="O7" s="61" t="s">
        <v>32</v>
      </c>
      <c r="P7" s="61" t="s">
        <v>33</v>
      </c>
      <c r="Q7" s="61" t="s">
        <v>38</v>
      </c>
      <c r="R7" s="61" t="s">
        <v>39</v>
      </c>
      <c r="U7" s="108" t="s">
        <v>40</v>
      </c>
      <c r="V7" s="108" t="s">
        <v>41</v>
      </c>
      <c r="W7" s="108">
        <v>0.93632919903138168</v>
      </c>
    </row>
    <row r="8" spans="3:23" ht="17.25" thickTop="1" x14ac:dyDescent="0.3">
      <c r="C8" s="116">
        <v>1</v>
      </c>
      <c r="D8" s="28">
        <v>1</v>
      </c>
      <c r="E8" s="28" t="s">
        <v>43</v>
      </c>
      <c r="F8" s="28">
        <v>510</v>
      </c>
      <c r="G8" s="28">
        <v>122</v>
      </c>
      <c r="H8" s="63">
        <f>ROUNDUP(U8*$W$6,-6)</f>
        <v>555000000</v>
      </c>
      <c r="I8" s="64">
        <f>H8-J8</f>
        <v>177600000</v>
      </c>
      <c r="J8" s="63">
        <f>H8*68%</f>
        <v>377400000</v>
      </c>
      <c r="K8" s="64">
        <f>ROUND(J8*10%,0)</f>
        <v>37740000</v>
      </c>
      <c r="L8" s="65">
        <f>I8+J8+K8</f>
        <v>592740000</v>
      </c>
      <c r="M8" s="65">
        <f t="shared" ref="M8:M22" si="0">ROUNDUP(L8,-6)</f>
        <v>593000000</v>
      </c>
      <c r="N8" s="66">
        <f>ROUND(M8*$W$7,0)</f>
        <v>555243215</v>
      </c>
      <c r="O8" s="66">
        <f>M8-P8-Q8</f>
        <v>177678075</v>
      </c>
      <c r="P8" s="66">
        <f>ROUND(N8*$W$8,0)</f>
        <v>377565386</v>
      </c>
      <c r="Q8" s="66">
        <f>ROUND(P8*10%,0)</f>
        <v>37756539</v>
      </c>
      <c r="R8" s="66">
        <f>O8+P8+Q8</f>
        <v>593000000</v>
      </c>
      <c r="U8" s="110">
        <v>462000000</v>
      </c>
      <c r="V8" s="108" t="s">
        <v>44</v>
      </c>
      <c r="W8" s="111">
        <v>0.68</v>
      </c>
    </row>
    <row r="9" spans="3:23" x14ac:dyDescent="0.3">
      <c r="C9" s="117"/>
      <c r="D9" s="68">
        <v>2</v>
      </c>
      <c r="E9" s="68" t="s">
        <v>45</v>
      </c>
      <c r="F9" s="68">
        <v>510</v>
      </c>
      <c r="G9" s="68">
        <v>141</v>
      </c>
      <c r="H9" s="69">
        <f t="shared" ref="H9:H22" si="1">ROUNDUP(U9*$W$6,-6)</f>
        <v>657000000</v>
      </c>
      <c r="I9" s="70">
        <f t="shared" ref="I9:I22" si="2">H9-J9</f>
        <v>210239999.99999994</v>
      </c>
      <c r="J9" s="69">
        <f t="shared" ref="J9:J22" si="3">H9*68%</f>
        <v>446760000.00000006</v>
      </c>
      <c r="K9" s="70">
        <f t="shared" ref="K9:K22" si="4">ROUND(J9*10%,0)</f>
        <v>44676000</v>
      </c>
      <c r="L9" s="71">
        <f t="shared" ref="L9:L22" si="5">I9+J9+K9</f>
        <v>701676000</v>
      </c>
      <c r="M9" s="71">
        <f t="shared" si="0"/>
        <v>702000000</v>
      </c>
      <c r="N9" s="71">
        <f t="shared" ref="N9:N22" si="6">ROUND(M9*$W$7,0)</f>
        <v>657303098</v>
      </c>
      <c r="O9" s="71">
        <f t="shared" ref="O9:O22" si="7">M9-P9-Q9</f>
        <v>210337282</v>
      </c>
      <c r="P9" s="71">
        <f t="shared" ref="P9:P22" si="8">ROUND(N9*$W$8,0)</f>
        <v>446966107</v>
      </c>
      <c r="Q9" s="71">
        <f t="shared" ref="Q9:Q22" si="9">ROUND(P9*10%,0)</f>
        <v>44696611</v>
      </c>
      <c r="R9" s="71">
        <f t="shared" ref="R9:R22" si="10">O9+P9+Q9</f>
        <v>702000000</v>
      </c>
      <c r="U9" s="110">
        <v>547000000</v>
      </c>
      <c r="V9" s="108"/>
      <c r="W9" s="108"/>
    </row>
    <row r="10" spans="3:23" x14ac:dyDescent="0.3">
      <c r="C10" s="117"/>
      <c r="D10" s="68">
        <v>3</v>
      </c>
      <c r="E10" s="68" t="s">
        <v>45</v>
      </c>
      <c r="F10" s="68">
        <v>510</v>
      </c>
      <c r="G10" s="68">
        <v>150</v>
      </c>
      <c r="H10" s="69">
        <f t="shared" si="1"/>
        <v>650000000</v>
      </c>
      <c r="I10" s="70">
        <f t="shared" si="2"/>
        <v>207999999.99999994</v>
      </c>
      <c r="J10" s="69">
        <f t="shared" si="3"/>
        <v>442000000.00000006</v>
      </c>
      <c r="K10" s="70">
        <f t="shared" si="4"/>
        <v>44200000</v>
      </c>
      <c r="L10" s="71">
        <f t="shared" si="5"/>
        <v>694200000</v>
      </c>
      <c r="M10" s="71">
        <f t="shared" si="0"/>
        <v>695000000</v>
      </c>
      <c r="N10" s="71">
        <f t="shared" si="6"/>
        <v>650748793</v>
      </c>
      <c r="O10" s="71">
        <f t="shared" si="7"/>
        <v>208239903</v>
      </c>
      <c r="P10" s="71">
        <f t="shared" si="8"/>
        <v>442509179</v>
      </c>
      <c r="Q10" s="71">
        <f t="shared" si="9"/>
        <v>44250918</v>
      </c>
      <c r="R10" s="71">
        <f t="shared" si="10"/>
        <v>695000000</v>
      </c>
      <c r="U10" s="110">
        <v>541000000</v>
      </c>
      <c r="V10" s="108"/>
      <c r="W10" s="108">
        <v>0.93632919903138168</v>
      </c>
    </row>
    <row r="11" spans="3:23" x14ac:dyDescent="0.3">
      <c r="C11" s="117"/>
      <c r="D11" s="68">
        <v>4</v>
      </c>
      <c r="E11" s="68" t="s">
        <v>42</v>
      </c>
      <c r="F11" s="68">
        <v>510</v>
      </c>
      <c r="G11" s="68">
        <v>159</v>
      </c>
      <c r="H11" s="69">
        <f t="shared" si="1"/>
        <v>521000000</v>
      </c>
      <c r="I11" s="70">
        <f t="shared" si="2"/>
        <v>166720000</v>
      </c>
      <c r="J11" s="69">
        <f t="shared" si="3"/>
        <v>354280000</v>
      </c>
      <c r="K11" s="70">
        <f t="shared" si="4"/>
        <v>35428000</v>
      </c>
      <c r="L11" s="71">
        <f t="shared" si="5"/>
        <v>556428000</v>
      </c>
      <c r="M11" s="71">
        <f t="shared" si="0"/>
        <v>557000000</v>
      </c>
      <c r="N11" s="71">
        <f t="shared" si="6"/>
        <v>521535364</v>
      </c>
      <c r="O11" s="71">
        <f t="shared" si="7"/>
        <v>166891547</v>
      </c>
      <c r="P11" s="71">
        <f t="shared" si="8"/>
        <v>354644048</v>
      </c>
      <c r="Q11" s="71">
        <f t="shared" si="9"/>
        <v>35464405</v>
      </c>
      <c r="R11" s="71">
        <f t="shared" si="10"/>
        <v>557000000</v>
      </c>
      <c r="U11" s="110">
        <v>434000000</v>
      </c>
      <c r="V11" s="108"/>
      <c r="W11" s="108"/>
    </row>
    <row r="12" spans="3:23" x14ac:dyDescent="0.3">
      <c r="C12" s="117"/>
      <c r="D12" s="68">
        <v>5</v>
      </c>
      <c r="E12" s="68" t="s">
        <v>46</v>
      </c>
      <c r="F12" s="68">
        <v>510</v>
      </c>
      <c r="G12" s="68">
        <v>167</v>
      </c>
      <c r="H12" s="69">
        <f t="shared" si="1"/>
        <v>515000000</v>
      </c>
      <c r="I12" s="70">
        <f t="shared" si="2"/>
        <v>164800000</v>
      </c>
      <c r="J12" s="69">
        <f t="shared" si="3"/>
        <v>350200000</v>
      </c>
      <c r="K12" s="70">
        <f t="shared" si="4"/>
        <v>35020000</v>
      </c>
      <c r="L12" s="71">
        <f t="shared" si="5"/>
        <v>550020000</v>
      </c>
      <c r="M12" s="71">
        <f t="shared" si="0"/>
        <v>551000000</v>
      </c>
      <c r="N12" s="71">
        <f t="shared" si="6"/>
        <v>515917389</v>
      </c>
      <c r="O12" s="71">
        <f t="shared" si="7"/>
        <v>165093792</v>
      </c>
      <c r="P12" s="71">
        <f t="shared" si="8"/>
        <v>350823825</v>
      </c>
      <c r="Q12" s="71">
        <f t="shared" si="9"/>
        <v>35082383</v>
      </c>
      <c r="R12" s="71">
        <f t="shared" si="10"/>
        <v>551000000</v>
      </c>
      <c r="U12" s="110">
        <v>429000000</v>
      </c>
      <c r="V12" s="108"/>
      <c r="W12" s="108"/>
    </row>
    <row r="13" spans="3:23" x14ac:dyDescent="0.3">
      <c r="C13" s="117"/>
      <c r="D13" s="68">
        <v>6</v>
      </c>
      <c r="E13" s="68" t="s">
        <v>43</v>
      </c>
      <c r="F13" s="68">
        <v>510</v>
      </c>
      <c r="G13" s="68">
        <v>209</v>
      </c>
      <c r="H13" s="69">
        <f t="shared" si="1"/>
        <v>582000000</v>
      </c>
      <c r="I13" s="70">
        <f t="shared" si="2"/>
        <v>186240000</v>
      </c>
      <c r="J13" s="69">
        <f t="shared" si="3"/>
        <v>395760000</v>
      </c>
      <c r="K13" s="70">
        <f t="shared" si="4"/>
        <v>39576000</v>
      </c>
      <c r="L13" s="71">
        <f t="shared" si="5"/>
        <v>621576000</v>
      </c>
      <c r="M13" s="71">
        <f t="shared" si="0"/>
        <v>622000000</v>
      </c>
      <c r="N13" s="71">
        <f t="shared" si="6"/>
        <v>582396762</v>
      </c>
      <c r="O13" s="71">
        <f t="shared" si="7"/>
        <v>186367222</v>
      </c>
      <c r="P13" s="71">
        <f t="shared" si="8"/>
        <v>396029798</v>
      </c>
      <c r="Q13" s="71">
        <f t="shared" si="9"/>
        <v>39602980</v>
      </c>
      <c r="R13" s="71">
        <f t="shared" si="10"/>
        <v>622000000</v>
      </c>
      <c r="U13" s="110">
        <v>485000000</v>
      </c>
      <c r="V13" s="108"/>
      <c r="W13" s="108"/>
    </row>
    <row r="14" spans="3:23" x14ac:dyDescent="0.3">
      <c r="C14" s="117"/>
      <c r="D14" s="68">
        <v>7</v>
      </c>
      <c r="E14" s="68" t="s">
        <v>45</v>
      </c>
      <c r="F14" s="68">
        <v>510</v>
      </c>
      <c r="G14" s="68">
        <v>230</v>
      </c>
      <c r="H14" s="69">
        <f t="shared" si="1"/>
        <v>459000000</v>
      </c>
      <c r="I14" s="70">
        <f t="shared" si="2"/>
        <v>146880000</v>
      </c>
      <c r="J14" s="69">
        <f t="shared" si="3"/>
        <v>312120000</v>
      </c>
      <c r="K14" s="70">
        <f t="shared" si="4"/>
        <v>31212000</v>
      </c>
      <c r="L14" s="71">
        <f t="shared" si="5"/>
        <v>490212000</v>
      </c>
      <c r="M14" s="71">
        <f t="shared" si="0"/>
        <v>491000000</v>
      </c>
      <c r="N14" s="71">
        <f t="shared" si="6"/>
        <v>459737637</v>
      </c>
      <c r="O14" s="71">
        <f t="shared" si="7"/>
        <v>147116248</v>
      </c>
      <c r="P14" s="71">
        <f t="shared" si="8"/>
        <v>312621593</v>
      </c>
      <c r="Q14" s="71">
        <f t="shared" si="9"/>
        <v>31262159</v>
      </c>
      <c r="R14" s="71">
        <f t="shared" si="10"/>
        <v>491000000</v>
      </c>
      <c r="U14" s="110">
        <v>382000000</v>
      </c>
      <c r="V14" s="108"/>
      <c r="W14" s="108"/>
    </row>
    <row r="15" spans="3:23" x14ac:dyDescent="0.3">
      <c r="C15" s="117"/>
      <c r="D15" s="68">
        <v>8</v>
      </c>
      <c r="E15" s="68" t="s">
        <v>45</v>
      </c>
      <c r="F15" s="68">
        <v>510</v>
      </c>
      <c r="G15" s="68">
        <v>236</v>
      </c>
      <c r="H15" s="69">
        <f t="shared" si="1"/>
        <v>340000000</v>
      </c>
      <c r="I15" s="70">
        <f t="shared" si="2"/>
        <v>108799999.99999997</v>
      </c>
      <c r="J15" s="69">
        <f t="shared" si="3"/>
        <v>231200000.00000003</v>
      </c>
      <c r="K15" s="70">
        <f t="shared" si="4"/>
        <v>23120000</v>
      </c>
      <c r="L15" s="71">
        <f t="shared" si="5"/>
        <v>363120000</v>
      </c>
      <c r="M15" s="71">
        <f t="shared" si="0"/>
        <v>364000000</v>
      </c>
      <c r="N15" s="71">
        <f t="shared" si="6"/>
        <v>340823828</v>
      </c>
      <c r="O15" s="71">
        <f t="shared" si="7"/>
        <v>109063777</v>
      </c>
      <c r="P15" s="71">
        <f t="shared" si="8"/>
        <v>231760203</v>
      </c>
      <c r="Q15" s="71">
        <f t="shared" si="9"/>
        <v>23176020</v>
      </c>
      <c r="R15" s="71">
        <f t="shared" si="10"/>
        <v>364000000</v>
      </c>
      <c r="U15" s="110">
        <v>283000000</v>
      </c>
      <c r="V15" s="108"/>
      <c r="W15" s="108"/>
    </row>
    <row r="16" spans="3:23" x14ac:dyDescent="0.3">
      <c r="C16" s="117"/>
      <c r="D16" s="68">
        <v>9</v>
      </c>
      <c r="E16" s="68" t="s">
        <v>45</v>
      </c>
      <c r="F16" s="68">
        <v>510</v>
      </c>
      <c r="G16" s="68">
        <v>237</v>
      </c>
      <c r="H16" s="69">
        <f t="shared" si="1"/>
        <v>340000000</v>
      </c>
      <c r="I16" s="70">
        <f t="shared" si="2"/>
        <v>108799999.99999997</v>
      </c>
      <c r="J16" s="69">
        <f t="shared" si="3"/>
        <v>231200000.00000003</v>
      </c>
      <c r="K16" s="70">
        <f t="shared" si="4"/>
        <v>23120000</v>
      </c>
      <c r="L16" s="71">
        <f t="shared" si="5"/>
        <v>363120000</v>
      </c>
      <c r="M16" s="71">
        <f t="shared" si="0"/>
        <v>364000000</v>
      </c>
      <c r="N16" s="71">
        <f t="shared" si="6"/>
        <v>340823828</v>
      </c>
      <c r="O16" s="71">
        <f t="shared" si="7"/>
        <v>109063777</v>
      </c>
      <c r="P16" s="71">
        <f t="shared" si="8"/>
        <v>231760203</v>
      </c>
      <c r="Q16" s="71">
        <f t="shared" si="9"/>
        <v>23176020</v>
      </c>
      <c r="R16" s="71">
        <f t="shared" si="10"/>
        <v>364000000</v>
      </c>
      <c r="U16" s="110">
        <v>283000000</v>
      </c>
      <c r="V16" s="108"/>
      <c r="W16" s="108"/>
    </row>
    <row r="17" spans="3:23" x14ac:dyDescent="0.3">
      <c r="C17" s="117"/>
      <c r="D17" s="68">
        <v>10</v>
      </c>
      <c r="E17" s="68" t="s">
        <v>43</v>
      </c>
      <c r="F17" s="68">
        <v>510</v>
      </c>
      <c r="G17" s="68">
        <v>247</v>
      </c>
      <c r="H17" s="69">
        <f t="shared" si="1"/>
        <v>412000000</v>
      </c>
      <c r="I17" s="70">
        <f t="shared" si="2"/>
        <v>131840000</v>
      </c>
      <c r="J17" s="69">
        <f t="shared" si="3"/>
        <v>280160000</v>
      </c>
      <c r="K17" s="70">
        <f t="shared" si="4"/>
        <v>28016000</v>
      </c>
      <c r="L17" s="71">
        <f t="shared" si="5"/>
        <v>440016000</v>
      </c>
      <c r="M17" s="71">
        <f t="shared" si="0"/>
        <v>441000000</v>
      </c>
      <c r="N17" s="71">
        <f t="shared" si="6"/>
        <v>412921177</v>
      </c>
      <c r="O17" s="71">
        <f t="shared" si="7"/>
        <v>132134960</v>
      </c>
      <c r="P17" s="71">
        <f t="shared" si="8"/>
        <v>280786400</v>
      </c>
      <c r="Q17" s="71">
        <f t="shared" si="9"/>
        <v>28078640</v>
      </c>
      <c r="R17" s="71">
        <f t="shared" si="10"/>
        <v>441000000</v>
      </c>
      <c r="U17" s="110">
        <v>343000000</v>
      </c>
      <c r="V17" s="108"/>
      <c r="W17" s="108"/>
    </row>
    <row r="18" spans="3:23" x14ac:dyDescent="0.3">
      <c r="C18" s="117"/>
      <c r="D18" s="68">
        <v>11</v>
      </c>
      <c r="E18" s="68" t="s">
        <v>45</v>
      </c>
      <c r="F18" s="34">
        <v>510</v>
      </c>
      <c r="G18" s="34">
        <v>707</v>
      </c>
      <c r="H18" s="69">
        <f t="shared" si="1"/>
        <v>248000000</v>
      </c>
      <c r="I18" s="70">
        <f t="shared" si="2"/>
        <v>79360000</v>
      </c>
      <c r="J18" s="69">
        <f t="shared" si="3"/>
        <v>168640000</v>
      </c>
      <c r="K18" s="70">
        <f t="shared" si="4"/>
        <v>16864000</v>
      </c>
      <c r="L18" s="71">
        <f t="shared" si="5"/>
        <v>264864000</v>
      </c>
      <c r="M18" s="71">
        <f t="shared" si="0"/>
        <v>265000000</v>
      </c>
      <c r="N18" s="71">
        <f t="shared" si="6"/>
        <v>248127238</v>
      </c>
      <c r="O18" s="71">
        <f t="shared" si="7"/>
        <v>79400826</v>
      </c>
      <c r="P18" s="71">
        <f t="shared" si="8"/>
        <v>168726522</v>
      </c>
      <c r="Q18" s="71">
        <f t="shared" si="9"/>
        <v>16872652</v>
      </c>
      <c r="R18" s="71">
        <f t="shared" si="10"/>
        <v>265000000</v>
      </c>
      <c r="U18" s="110">
        <v>206000000</v>
      </c>
      <c r="V18" s="108"/>
      <c r="W18" s="108"/>
    </row>
    <row r="19" spans="3:23" x14ac:dyDescent="0.3">
      <c r="C19" s="117"/>
      <c r="D19" s="72">
        <v>12</v>
      </c>
      <c r="E19" s="72" t="s">
        <v>42</v>
      </c>
      <c r="F19" s="40">
        <v>510</v>
      </c>
      <c r="G19" s="40">
        <v>907</v>
      </c>
      <c r="H19" s="73">
        <f t="shared" si="1"/>
        <v>254000000</v>
      </c>
      <c r="I19" s="74">
        <f t="shared" si="2"/>
        <v>81280000</v>
      </c>
      <c r="J19" s="73">
        <f t="shared" si="3"/>
        <v>172720000</v>
      </c>
      <c r="K19" s="74">
        <f t="shared" si="4"/>
        <v>17272000</v>
      </c>
      <c r="L19" s="75">
        <f t="shared" si="5"/>
        <v>271272000</v>
      </c>
      <c r="M19" s="75">
        <f t="shared" si="0"/>
        <v>272000000</v>
      </c>
      <c r="N19" s="75">
        <f t="shared" si="6"/>
        <v>254681542</v>
      </c>
      <c r="O19" s="75">
        <f t="shared" si="7"/>
        <v>81498206</v>
      </c>
      <c r="P19" s="75">
        <f t="shared" si="8"/>
        <v>173183449</v>
      </c>
      <c r="Q19" s="75">
        <f t="shared" si="9"/>
        <v>17318345</v>
      </c>
      <c r="R19" s="75">
        <f t="shared" si="10"/>
        <v>272000000</v>
      </c>
      <c r="U19" s="110">
        <v>211000000</v>
      </c>
      <c r="V19" s="108"/>
      <c r="W19" s="108"/>
    </row>
    <row r="20" spans="3:23" x14ac:dyDescent="0.3">
      <c r="C20" s="117"/>
      <c r="D20" s="76">
        <v>13</v>
      </c>
      <c r="E20" s="76" t="s">
        <v>42</v>
      </c>
      <c r="F20" s="76">
        <v>513</v>
      </c>
      <c r="G20" s="76">
        <v>134</v>
      </c>
      <c r="H20" s="77">
        <f t="shared" si="1"/>
        <v>1284000000</v>
      </c>
      <c r="I20" s="78">
        <f t="shared" si="2"/>
        <v>410879999.99999988</v>
      </c>
      <c r="J20" s="77">
        <f t="shared" si="3"/>
        <v>873120000.00000012</v>
      </c>
      <c r="K20" s="78">
        <f t="shared" si="4"/>
        <v>87312000</v>
      </c>
      <c r="L20" s="79">
        <f t="shared" si="5"/>
        <v>1371312000</v>
      </c>
      <c r="M20" s="79">
        <f t="shared" si="0"/>
        <v>1372000000</v>
      </c>
      <c r="N20" s="79">
        <f t="shared" si="6"/>
        <v>1284643661</v>
      </c>
      <c r="O20" s="79">
        <f t="shared" si="7"/>
        <v>411086542</v>
      </c>
      <c r="P20" s="79">
        <f t="shared" si="8"/>
        <v>873557689</v>
      </c>
      <c r="Q20" s="79">
        <f t="shared" si="9"/>
        <v>87355769</v>
      </c>
      <c r="R20" s="79">
        <f t="shared" si="10"/>
        <v>1372000000</v>
      </c>
      <c r="U20" s="110">
        <v>1070000000</v>
      </c>
      <c r="V20" s="108"/>
      <c r="W20" s="108"/>
    </row>
    <row r="21" spans="3:23" x14ac:dyDescent="0.3">
      <c r="C21" s="117"/>
      <c r="D21" s="68">
        <v>14</v>
      </c>
      <c r="E21" s="68" t="s">
        <v>42</v>
      </c>
      <c r="F21" s="68">
        <v>513</v>
      </c>
      <c r="G21" s="68">
        <v>140</v>
      </c>
      <c r="H21" s="69">
        <f t="shared" si="1"/>
        <v>501000000</v>
      </c>
      <c r="I21" s="70">
        <f t="shared" si="2"/>
        <v>160320000</v>
      </c>
      <c r="J21" s="69">
        <f t="shared" si="3"/>
        <v>340680000</v>
      </c>
      <c r="K21" s="70">
        <f t="shared" si="4"/>
        <v>34068000</v>
      </c>
      <c r="L21" s="71">
        <f t="shared" si="5"/>
        <v>535068000</v>
      </c>
      <c r="M21" s="71">
        <f t="shared" si="0"/>
        <v>536000000</v>
      </c>
      <c r="N21" s="71">
        <f t="shared" si="6"/>
        <v>501872451</v>
      </c>
      <c r="O21" s="71">
        <f t="shared" si="7"/>
        <v>160599406</v>
      </c>
      <c r="P21" s="71">
        <f t="shared" si="8"/>
        <v>341273267</v>
      </c>
      <c r="Q21" s="71">
        <f t="shared" si="9"/>
        <v>34127327</v>
      </c>
      <c r="R21" s="71">
        <f t="shared" si="10"/>
        <v>536000000</v>
      </c>
      <c r="U21" s="110">
        <v>417000000</v>
      </c>
      <c r="V21" s="108"/>
      <c r="W21" s="108"/>
    </row>
    <row r="22" spans="3:23" ht="17.25" thickBot="1" x14ac:dyDescent="0.35">
      <c r="C22" s="123"/>
      <c r="D22" s="80">
        <v>15</v>
      </c>
      <c r="E22" s="80" t="s">
        <v>42</v>
      </c>
      <c r="F22" s="80">
        <v>513</v>
      </c>
      <c r="G22" s="80">
        <v>209</v>
      </c>
      <c r="H22" s="81">
        <f t="shared" si="1"/>
        <v>555000000</v>
      </c>
      <c r="I22" s="82">
        <f t="shared" si="2"/>
        <v>177600000</v>
      </c>
      <c r="J22" s="81">
        <f t="shared" si="3"/>
        <v>377400000</v>
      </c>
      <c r="K22" s="82">
        <f t="shared" si="4"/>
        <v>37740000</v>
      </c>
      <c r="L22" s="83">
        <f t="shared" si="5"/>
        <v>592740000</v>
      </c>
      <c r="M22" s="83">
        <f t="shared" si="0"/>
        <v>593000000</v>
      </c>
      <c r="N22" s="83">
        <f t="shared" si="6"/>
        <v>555243215</v>
      </c>
      <c r="O22" s="83">
        <f t="shared" si="7"/>
        <v>177678075</v>
      </c>
      <c r="P22" s="83">
        <f t="shared" si="8"/>
        <v>377565386</v>
      </c>
      <c r="Q22" s="83">
        <f t="shared" si="9"/>
        <v>37756539</v>
      </c>
      <c r="R22" s="83">
        <f t="shared" si="10"/>
        <v>593000000</v>
      </c>
      <c r="U22" s="110">
        <v>462000000</v>
      </c>
      <c r="V22" s="108"/>
      <c r="W22" s="108"/>
    </row>
    <row r="23" spans="3:23" ht="21.75" thickTop="1" thickBot="1" x14ac:dyDescent="0.35">
      <c r="C23" s="119" t="s">
        <v>35</v>
      </c>
      <c r="D23" s="119"/>
      <c r="E23" s="119"/>
      <c r="F23" s="119"/>
      <c r="G23" s="120"/>
      <c r="H23" s="84">
        <f>SUM(H8:H22)</f>
        <v>7873000000</v>
      </c>
      <c r="I23" s="85">
        <f t="shared" ref="I23:R23" si="11">SUM(I8:I22)</f>
        <v>2519360000</v>
      </c>
      <c r="J23" s="84">
        <f t="shared" si="11"/>
        <v>5353640000</v>
      </c>
      <c r="K23" s="85">
        <f t="shared" si="11"/>
        <v>535364000</v>
      </c>
      <c r="L23" s="86">
        <f t="shared" si="11"/>
        <v>8408364000</v>
      </c>
      <c r="M23" s="86">
        <f t="shared" si="11"/>
        <v>8418000000</v>
      </c>
      <c r="N23" s="86">
        <f>SUM(N8:N22)</f>
        <v>7882019198</v>
      </c>
      <c r="O23" s="86">
        <f t="shared" si="11"/>
        <v>2522249638</v>
      </c>
      <c r="P23" s="86">
        <f t="shared" si="11"/>
        <v>5359773055</v>
      </c>
      <c r="Q23" s="86">
        <f t="shared" si="11"/>
        <v>535977307</v>
      </c>
      <c r="R23" s="86">
        <f t="shared" si="11"/>
        <v>8418000000</v>
      </c>
      <c r="U23" s="110"/>
      <c r="V23" s="108"/>
      <c r="W23" s="108"/>
    </row>
    <row r="24" spans="3:23" ht="20.25" x14ac:dyDescent="0.3">
      <c r="C24" s="87"/>
      <c r="D24" s="87"/>
      <c r="E24" s="87"/>
      <c r="F24" s="87"/>
      <c r="G24" s="87" t="s">
        <v>47</v>
      </c>
      <c r="H24" s="88"/>
      <c r="I24" s="89"/>
      <c r="J24" s="88"/>
      <c r="K24" s="89"/>
      <c r="L24" s="88"/>
      <c r="M24" s="88"/>
      <c r="N24" s="88"/>
      <c r="O24" s="88"/>
      <c r="P24" s="88"/>
      <c r="Q24" s="88"/>
      <c r="R24" s="88"/>
      <c r="U24" s="110"/>
      <c r="V24" s="108"/>
      <c r="W24" s="108"/>
    </row>
    <row r="25" spans="3:23" ht="17.25" thickBot="1" x14ac:dyDescent="0.35">
      <c r="U25" s="108"/>
      <c r="V25" s="108"/>
      <c r="W25" s="108"/>
    </row>
    <row r="26" spans="3:23" ht="21" thickBot="1" x14ac:dyDescent="0.35">
      <c r="C26" s="59" t="s">
        <v>25</v>
      </c>
      <c r="D26" s="60" t="s">
        <v>48</v>
      </c>
      <c r="E26" s="60" t="s">
        <v>28</v>
      </c>
      <c r="F26" s="60" t="s">
        <v>1</v>
      </c>
      <c r="G26" s="60" t="s">
        <v>29</v>
      </c>
      <c r="H26" s="60" t="s">
        <v>49</v>
      </c>
      <c r="I26" s="60" t="s">
        <v>50</v>
      </c>
      <c r="J26" s="60" t="s">
        <v>32</v>
      </c>
      <c r="K26" s="60" t="s">
        <v>51</v>
      </c>
      <c r="L26" s="60" t="s">
        <v>52</v>
      </c>
      <c r="M26" s="61" t="s">
        <v>6</v>
      </c>
      <c r="N26" s="90"/>
      <c r="O26" s="90"/>
      <c r="P26" s="90"/>
      <c r="Q26" s="90"/>
      <c r="R26" s="91"/>
    </row>
    <row r="27" spans="3:23" ht="17.25" thickTop="1" x14ac:dyDescent="0.3">
      <c r="C27" s="116">
        <v>2</v>
      </c>
      <c r="D27" s="28">
        <v>1</v>
      </c>
      <c r="E27" s="28" t="s">
        <v>42</v>
      </c>
      <c r="F27" s="28">
        <v>510</v>
      </c>
      <c r="G27" s="28">
        <v>122</v>
      </c>
      <c r="H27" s="63">
        <f>ROUNDUP(M8*90%,-6)</f>
        <v>534000000</v>
      </c>
      <c r="I27" s="64">
        <f>ROUND(H27*$W$7,0)</f>
        <v>499999792</v>
      </c>
      <c r="J27" s="63">
        <f>H27-K27-L27</f>
        <v>160000155</v>
      </c>
      <c r="K27" s="64">
        <f>ROUND(I27*$W$8,0)</f>
        <v>339999859</v>
      </c>
      <c r="L27" s="65">
        <f>ROUND(K27*10%,0)</f>
        <v>33999986</v>
      </c>
      <c r="M27" s="65">
        <f>J27+K27+L27</f>
        <v>534000000</v>
      </c>
      <c r="N27" s="92"/>
      <c r="O27" s="92"/>
      <c r="P27" s="92"/>
      <c r="Q27" s="92"/>
      <c r="R27" s="91"/>
    </row>
    <row r="28" spans="3:23" x14ac:dyDescent="0.3">
      <c r="C28" s="117"/>
      <c r="D28" s="68">
        <v>2</v>
      </c>
      <c r="E28" s="68" t="s">
        <v>42</v>
      </c>
      <c r="F28" s="68">
        <v>510</v>
      </c>
      <c r="G28" s="68">
        <v>141</v>
      </c>
      <c r="H28" s="69">
        <f t="shared" ref="H28:H41" si="12">ROUNDUP(M9*90%,-6)</f>
        <v>632000000</v>
      </c>
      <c r="I28" s="70">
        <f t="shared" ref="I28:I41" si="13">ROUND(H28*$W$7,0)</f>
        <v>591760054</v>
      </c>
      <c r="J28" s="69">
        <f t="shared" ref="J28:J41" si="14">H28-K28-L28</f>
        <v>189363479</v>
      </c>
      <c r="K28" s="70">
        <f t="shared" ref="K28:K41" si="15">ROUND(I28*$W$8,0)</f>
        <v>402396837</v>
      </c>
      <c r="L28" s="71">
        <f t="shared" ref="L28:L41" si="16">ROUND(K28*10%,0)</f>
        <v>40239684</v>
      </c>
      <c r="M28" s="71">
        <f>J28+K28+L28</f>
        <v>632000000</v>
      </c>
      <c r="N28" s="92"/>
      <c r="O28" s="92"/>
      <c r="P28" s="92"/>
      <c r="Q28" s="92"/>
      <c r="R28" s="91"/>
    </row>
    <row r="29" spans="3:23" x14ac:dyDescent="0.3">
      <c r="C29" s="117"/>
      <c r="D29" s="68">
        <v>3</v>
      </c>
      <c r="E29" s="68" t="s">
        <v>42</v>
      </c>
      <c r="F29" s="68">
        <v>510</v>
      </c>
      <c r="G29" s="68">
        <v>150</v>
      </c>
      <c r="H29" s="69">
        <f t="shared" si="12"/>
        <v>626000000</v>
      </c>
      <c r="I29" s="70">
        <f t="shared" si="13"/>
        <v>586142079</v>
      </c>
      <c r="J29" s="69">
        <f t="shared" si="14"/>
        <v>187565725</v>
      </c>
      <c r="K29" s="70">
        <f t="shared" si="15"/>
        <v>398576614</v>
      </c>
      <c r="L29" s="71">
        <f t="shared" si="16"/>
        <v>39857661</v>
      </c>
      <c r="M29" s="71">
        <f t="shared" ref="M29:M41" si="17">J29+K29+L29</f>
        <v>626000000</v>
      </c>
      <c r="N29" s="92"/>
      <c r="O29" s="92"/>
      <c r="P29" s="92"/>
      <c r="Q29" s="92"/>
      <c r="R29" s="91"/>
    </row>
    <row r="30" spans="3:23" x14ac:dyDescent="0.3">
      <c r="C30" s="117"/>
      <c r="D30" s="68">
        <v>4</v>
      </c>
      <c r="E30" s="68" t="s">
        <v>42</v>
      </c>
      <c r="F30" s="68">
        <v>510</v>
      </c>
      <c r="G30" s="68">
        <v>159</v>
      </c>
      <c r="H30" s="69">
        <f t="shared" si="12"/>
        <v>502000000</v>
      </c>
      <c r="I30" s="70">
        <f t="shared" si="13"/>
        <v>470037258</v>
      </c>
      <c r="J30" s="69">
        <f t="shared" si="14"/>
        <v>150412131</v>
      </c>
      <c r="K30" s="70">
        <f t="shared" si="15"/>
        <v>319625335</v>
      </c>
      <c r="L30" s="71">
        <f t="shared" si="16"/>
        <v>31962534</v>
      </c>
      <c r="M30" s="71">
        <f t="shared" si="17"/>
        <v>502000000</v>
      </c>
      <c r="N30" s="92"/>
      <c r="O30" s="92"/>
      <c r="P30" s="92"/>
      <c r="Q30" s="92"/>
      <c r="R30" s="91"/>
    </row>
    <row r="31" spans="3:23" x14ac:dyDescent="0.3">
      <c r="C31" s="117"/>
      <c r="D31" s="68">
        <v>5</v>
      </c>
      <c r="E31" s="68" t="s">
        <v>42</v>
      </c>
      <c r="F31" s="68">
        <v>510</v>
      </c>
      <c r="G31" s="68">
        <v>167</v>
      </c>
      <c r="H31" s="69">
        <f t="shared" si="12"/>
        <v>496000000</v>
      </c>
      <c r="I31" s="70">
        <f t="shared" si="13"/>
        <v>464419283</v>
      </c>
      <c r="J31" s="69">
        <f t="shared" si="14"/>
        <v>148614377</v>
      </c>
      <c r="K31" s="70">
        <f t="shared" si="15"/>
        <v>315805112</v>
      </c>
      <c r="L31" s="71">
        <f t="shared" si="16"/>
        <v>31580511</v>
      </c>
      <c r="M31" s="71">
        <f t="shared" si="17"/>
        <v>496000000</v>
      </c>
      <c r="N31" s="92"/>
      <c r="O31" s="92"/>
      <c r="P31" s="92"/>
      <c r="Q31" s="92"/>
      <c r="R31" s="91"/>
    </row>
    <row r="32" spans="3:23" x14ac:dyDescent="0.3">
      <c r="C32" s="117"/>
      <c r="D32" s="68">
        <v>6</v>
      </c>
      <c r="E32" s="68" t="s">
        <v>42</v>
      </c>
      <c r="F32" s="68">
        <v>510</v>
      </c>
      <c r="G32" s="68">
        <v>209</v>
      </c>
      <c r="H32" s="69">
        <f t="shared" si="12"/>
        <v>560000000</v>
      </c>
      <c r="I32" s="70">
        <f t="shared" si="13"/>
        <v>524344351</v>
      </c>
      <c r="J32" s="69">
        <f t="shared" si="14"/>
        <v>167790425</v>
      </c>
      <c r="K32" s="70">
        <f t="shared" si="15"/>
        <v>356554159</v>
      </c>
      <c r="L32" s="71">
        <f t="shared" si="16"/>
        <v>35655416</v>
      </c>
      <c r="M32" s="71">
        <f t="shared" si="17"/>
        <v>560000000</v>
      </c>
      <c r="N32" s="92"/>
      <c r="O32" s="92"/>
      <c r="P32" s="92"/>
      <c r="Q32" s="92"/>
      <c r="R32" s="91"/>
    </row>
    <row r="33" spans="3:18" x14ac:dyDescent="0.3">
      <c r="C33" s="117"/>
      <c r="D33" s="68">
        <v>7</v>
      </c>
      <c r="E33" s="68" t="s">
        <v>42</v>
      </c>
      <c r="F33" s="68">
        <v>510</v>
      </c>
      <c r="G33" s="68">
        <v>230</v>
      </c>
      <c r="H33" s="69">
        <f t="shared" si="12"/>
        <v>442000000</v>
      </c>
      <c r="I33" s="70">
        <f t="shared" si="13"/>
        <v>413857506</v>
      </c>
      <c r="J33" s="69">
        <f t="shared" si="14"/>
        <v>132434586</v>
      </c>
      <c r="K33" s="70">
        <f t="shared" si="15"/>
        <v>281423104</v>
      </c>
      <c r="L33" s="71">
        <f t="shared" si="16"/>
        <v>28142310</v>
      </c>
      <c r="M33" s="71">
        <f t="shared" si="17"/>
        <v>442000000</v>
      </c>
      <c r="N33" s="92"/>
      <c r="O33" s="92"/>
      <c r="P33" s="92"/>
      <c r="Q33" s="92"/>
      <c r="R33" s="91"/>
    </row>
    <row r="34" spans="3:18" x14ac:dyDescent="0.3">
      <c r="C34" s="117"/>
      <c r="D34" s="68">
        <v>8</v>
      </c>
      <c r="E34" s="68" t="s">
        <v>42</v>
      </c>
      <c r="F34" s="68">
        <v>510</v>
      </c>
      <c r="G34" s="68">
        <v>236</v>
      </c>
      <c r="H34" s="69">
        <f t="shared" si="12"/>
        <v>328000000</v>
      </c>
      <c r="I34" s="70">
        <f t="shared" si="13"/>
        <v>307115977</v>
      </c>
      <c r="J34" s="69">
        <f t="shared" si="14"/>
        <v>98277250</v>
      </c>
      <c r="K34" s="70">
        <f t="shared" si="15"/>
        <v>208838864</v>
      </c>
      <c r="L34" s="71">
        <f t="shared" si="16"/>
        <v>20883886</v>
      </c>
      <c r="M34" s="71">
        <f t="shared" si="17"/>
        <v>328000000</v>
      </c>
      <c r="N34" s="92"/>
      <c r="O34" s="92"/>
      <c r="P34" s="92"/>
      <c r="Q34" s="92"/>
      <c r="R34" s="91"/>
    </row>
    <row r="35" spans="3:18" x14ac:dyDescent="0.3">
      <c r="C35" s="117"/>
      <c r="D35" s="68">
        <v>9</v>
      </c>
      <c r="E35" s="68" t="s">
        <v>42</v>
      </c>
      <c r="F35" s="68">
        <v>510</v>
      </c>
      <c r="G35" s="68">
        <v>237</v>
      </c>
      <c r="H35" s="69">
        <f t="shared" si="12"/>
        <v>328000000</v>
      </c>
      <c r="I35" s="70">
        <f t="shared" si="13"/>
        <v>307115977</v>
      </c>
      <c r="J35" s="69">
        <f t="shared" si="14"/>
        <v>98277250</v>
      </c>
      <c r="K35" s="70">
        <f t="shared" si="15"/>
        <v>208838864</v>
      </c>
      <c r="L35" s="71">
        <f t="shared" si="16"/>
        <v>20883886</v>
      </c>
      <c r="M35" s="71">
        <f t="shared" si="17"/>
        <v>328000000</v>
      </c>
      <c r="N35" s="92"/>
      <c r="O35" s="92"/>
      <c r="P35" s="92"/>
      <c r="Q35" s="92"/>
      <c r="R35" s="91"/>
    </row>
    <row r="36" spans="3:18" x14ac:dyDescent="0.3">
      <c r="C36" s="117"/>
      <c r="D36" s="68">
        <v>10</v>
      </c>
      <c r="E36" s="68" t="s">
        <v>42</v>
      </c>
      <c r="F36" s="68">
        <v>510</v>
      </c>
      <c r="G36" s="68">
        <v>247</v>
      </c>
      <c r="H36" s="69">
        <f t="shared" si="12"/>
        <v>397000000</v>
      </c>
      <c r="I36" s="70">
        <f t="shared" si="13"/>
        <v>371722692</v>
      </c>
      <c r="J36" s="69">
        <f t="shared" si="14"/>
        <v>118951426</v>
      </c>
      <c r="K36" s="70">
        <f t="shared" si="15"/>
        <v>252771431</v>
      </c>
      <c r="L36" s="71">
        <f t="shared" si="16"/>
        <v>25277143</v>
      </c>
      <c r="M36" s="71">
        <f t="shared" si="17"/>
        <v>397000000</v>
      </c>
      <c r="N36" s="92"/>
      <c r="O36" s="92"/>
      <c r="P36" s="92"/>
      <c r="Q36" s="92"/>
      <c r="R36" s="91"/>
    </row>
    <row r="37" spans="3:18" x14ac:dyDescent="0.3">
      <c r="C37" s="117"/>
      <c r="D37" s="68">
        <v>11</v>
      </c>
      <c r="E37" s="68" t="s">
        <v>42</v>
      </c>
      <c r="F37" s="68">
        <v>510</v>
      </c>
      <c r="G37" s="68">
        <v>707</v>
      </c>
      <c r="H37" s="69">
        <f t="shared" si="12"/>
        <v>239000000</v>
      </c>
      <c r="I37" s="70">
        <f t="shared" si="13"/>
        <v>223782679</v>
      </c>
      <c r="J37" s="69">
        <f t="shared" si="14"/>
        <v>71610556</v>
      </c>
      <c r="K37" s="70">
        <f t="shared" si="15"/>
        <v>152172222</v>
      </c>
      <c r="L37" s="71">
        <f t="shared" si="16"/>
        <v>15217222</v>
      </c>
      <c r="M37" s="71">
        <f t="shared" si="17"/>
        <v>239000000</v>
      </c>
      <c r="N37" s="92"/>
      <c r="O37" s="92"/>
      <c r="P37" s="92"/>
      <c r="Q37" s="92"/>
      <c r="R37" s="91"/>
    </row>
    <row r="38" spans="3:18" x14ac:dyDescent="0.3">
      <c r="C38" s="117"/>
      <c r="D38" s="72">
        <v>12</v>
      </c>
      <c r="E38" s="72" t="s">
        <v>46</v>
      </c>
      <c r="F38" s="72">
        <v>510</v>
      </c>
      <c r="G38" s="72">
        <v>907</v>
      </c>
      <c r="H38" s="73">
        <f t="shared" si="12"/>
        <v>245000000</v>
      </c>
      <c r="I38" s="74">
        <f t="shared" si="13"/>
        <v>229400654</v>
      </c>
      <c r="J38" s="73">
        <f t="shared" si="14"/>
        <v>73408310</v>
      </c>
      <c r="K38" s="74">
        <f t="shared" si="15"/>
        <v>155992445</v>
      </c>
      <c r="L38" s="75">
        <f t="shared" si="16"/>
        <v>15599245</v>
      </c>
      <c r="M38" s="75">
        <f t="shared" si="17"/>
        <v>245000000</v>
      </c>
      <c r="N38" s="92"/>
      <c r="O38" s="92"/>
      <c r="P38" s="92"/>
      <c r="Q38" s="92"/>
      <c r="R38" s="91"/>
    </row>
    <row r="39" spans="3:18" x14ac:dyDescent="0.3">
      <c r="C39" s="117"/>
      <c r="D39" s="76">
        <v>13</v>
      </c>
      <c r="E39" s="76" t="s">
        <v>42</v>
      </c>
      <c r="F39" s="76">
        <v>513</v>
      </c>
      <c r="G39" s="76">
        <v>134</v>
      </c>
      <c r="H39" s="77">
        <f t="shared" si="12"/>
        <v>1235000000</v>
      </c>
      <c r="I39" s="78">
        <f t="shared" si="13"/>
        <v>1156366561</v>
      </c>
      <c r="J39" s="77">
        <f t="shared" si="14"/>
        <v>370037813</v>
      </c>
      <c r="K39" s="78">
        <f t="shared" si="15"/>
        <v>786329261</v>
      </c>
      <c r="L39" s="79">
        <f t="shared" si="16"/>
        <v>78632926</v>
      </c>
      <c r="M39" s="79">
        <f t="shared" si="17"/>
        <v>1235000000</v>
      </c>
      <c r="N39" s="92"/>
      <c r="O39" s="92"/>
      <c r="P39" s="92"/>
      <c r="Q39" s="92"/>
      <c r="R39" s="91"/>
    </row>
    <row r="40" spans="3:18" x14ac:dyDescent="0.3">
      <c r="C40" s="117"/>
      <c r="D40" s="68">
        <v>14</v>
      </c>
      <c r="E40" s="68" t="s">
        <v>42</v>
      </c>
      <c r="F40" s="68">
        <v>513</v>
      </c>
      <c r="G40" s="68">
        <v>140</v>
      </c>
      <c r="H40" s="69">
        <f t="shared" si="12"/>
        <v>483000000</v>
      </c>
      <c r="I40" s="70">
        <f t="shared" si="13"/>
        <v>452247003</v>
      </c>
      <c r="J40" s="69">
        <f t="shared" si="14"/>
        <v>144719242</v>
      </c>
      <c r="K40" s="70">
        <f t="shared" si="15"/>
        <v>307527962</v>
      </c>
      <c r="L40" s="71">
        <f t="shared" si="16"/>
        <v>30752796</v>
      </c>
      <c r="M40" s="71">
        <f t="shared" si="17"/>
        <v>483000000</v>
      </c>
      <c r="N40" s="92"/>
      <c r="O40" s="92"/>
      <c r="P40" s="92"/>
      <c r="Q40" s="92"/>
      <c r="R40" s="91"/>
    </row>
    <row r="41" spans="3:18" ht="17.25" thickBot="1" x14ac:dyDescent="0.35">
      <c r="C41" s="118"/>
      <c r="D41" s="80">
        <v>15</v>
      </c>
      <c r="E41" s="80" t="s">
        <v>46</v>
      </c>
      <c r="F41" s="80">
        <v>513</v>
      </c>
      <c r="G41" s="80">
        <v>209</v>
      </c>
      <c r="H41" s="81">
        <f t="shared" si="12"/>
        <v>534000000</v>
      </c>
      <c r="I41" s="82">
        <f t="shared" si="13"/>
        <v>499999792</v>
      </c>
      <c r="J41" s="81">
        <f t="shared" si="14"/>
        <v>160000155</v>
      </c>
      <c r="K41" s="82">
        <f t="shared" si="15"/>
        <v>339999859</v>
      </c>
      <c r="L41" s="83">
        <f t="shared" si="16"/>
        <v>33999986</v>
      </c>
      <c r="M41" s="83">
        <f t="shared" si="17"/>
        <v>534000000</v>
      </c>
      <c r="N41" s="92"/>
      <c r="O41" s="92"/>
      <c r="P41" s="92"/>
      <c r="Q41" s="92"/>
      <c r="R41" s="91"/>
    </row>
    <row r="42" spans="3:18" ht="21.75" thickTop="1" thickBot="1" x14ac:dyDescent="0.35">
      <c r="C42" s="119" t="s">
        <v>6</v>
      </c>
      <c r="D42" s="119"/>
      <c r="E42" s="119"/>
      <c r="F42" s="119"/>
      <c r="G42" s="120"/>
      <c r="H42" s="84">
        <f>SUM(H27:H41)</f>
        <v>7581000000</v>
      </c>
      <c r="I42" s="85">
        <f t="shared" ref="I42:L42" si="18">SUM(I27:I41)</f>
        <v>7098311658</v>
      </c>
      <c r="J42" s="84">
        <f t="shared" si="18"/>
        <v>2271462880</v>
      </c>
      <c r="K42" s="85">
        <f t="shared" si="18"/>
        <v>4826851928</v>
      </c>
      <c r="L42" s="86">
        <f t="shared" si="18"/>
        <v>482685192</v>
      </c>
      <c r="M42" s="86">
        <f>SUM(M27:M41)</f>
        <v>7581000000</v>
      </c>
      <c r="N42" s="93"/>
      <c r="O42" s="93"/>
      <c r="P42" s="93"/>
      <c r="Q42" s="93"/>
      <c r="R42" s="91"/>
    </row>
    <row r="43" spans="3:18" x14ac:dyDescent="0.3">
      <c r="C43" s="90"/>
      <c r="D43" s="90"/>
      <c r="E43" s="90"/>
      <c r="F43" s="90"/>
      <c r="G43" s="90"/>
      <c r="H43" s="93"/>
      <c r="I43" s="94"/>
      <c r="J43" s="93"/>
      <c r="K43" s="94"/>
      <c r="L43" s="93"/>
      <c r="M43" s="93"/>
      <c r="N43" s="93"/>
      <c r="O43" s="93"/>
      <c r="P43" s="93"/>
      <c r="Q43" s="93"/>
      <c r="R43" s="91"/>
    </row>
    <row r="44" spans="3:18" ht="17.25" thickBot="1" x14ac:dyDescent="0.35">
      <c r="N44" s="91"/>
      <c r="O44" s="91"/>
      <c r="P44" s="91"/>
      <c r="Q44" s="91"/>
      <c r="R44" s="91"/>
    </row>
    <row r="45" spans="3:18" ht="21" thickBot="1" x14ac:dyDescent="0.35">
      <c r="C45" s="59" t="s">
        <v>25</v>
      </c>
      <c r="D45" s="60" t="s">
        <v>27</v>
      </c>
      <c r="E45" s="60" t="s">
        <v>0</v>
      </c>
      <c r="F45" s="60" t="s">
        <v>53</v>
      </c>
      <c r="G45" s="60" t="s">
        <v>29</v>
      </c>
      <c r="H45" s="60" t="s">
        <v>49</v>
      </c>
      <c r="I45" s="60" t="s">
        <v>50</v>
      </c>
      <c r="J45" s="60" t="s">
        <v>32</v>
      </c>
      <c r="K45" s="60" t="s">
        <v>33</v>
      </c>
      <c r="L45" s="60" t="s">
        <v>52</v>
      </c>
      <c r="M45" s="61" t="s">
        <v>6</v>
      </c>
      <c r="N45" s="90"/>
      <c r="O45" s="90"/>
      <c r="P45" s="90"/>
      <c r="Q45" s="90"/>
      <c r="R45" s="91"/>
    </row>
    <row r="46" spans="3:18" ht="17.25" thickTop="1" x14ac:dyDescent="0.3">
      <c r="C46" s="116">
        <v>3</v>
      </c>
      <c r="D46" s="28">
        <v>1</v>
      </c>
      <c r="E46" s="28" t="s">
        <v>42</v>
      </c>
      <c r="F46" s="28">
        <v>510</v>
      </c>
      <c r="G46" s="28">
        <v>122</v>
      </c>
      <c r="H46" s="63">
        <f t="shared" ref="H46:H60" si="19">ROUNDUP(M27*90%,-6)</f>
        <v>481000000</v>
      </c>
      <c r="I46" s="64">
        <f>ROUND(H46*$W$7,0)</f>
        <v>450374345</v>
      </c>
      <c r="J46" s="63">
        <f>H46-K46-L46</f>
        <v>144119989</v>
      </c>
      <c r="K46" s="64">
        <f>ROUND(I46*$W$8,0)</f>
        <v>306254555</v>
      </c>
      <c r="L46" s="65">
        <f>ROUND(K46*10%,0)</f>
        <v>30625456</v>
      </c>
      <c r="M46" s="65">
        <f>J46+K46+L46</f>
        <v>481000000</v>
      </c>
      <c r="N46" s="92"/>
      <c r="O46" s="92"/>
      <c r="P46" s="92"/>
      <c r="Q46" s="92"/>
      <c r="R46" s="91"/>
    </row>
    <row r="47" spans="3:18" x14ac:dyDescent="0.3">
      <c r="C47" s="117"/>
      <c r="D47" s="68">
        <v>2</v>
      </c>
      <c r="E47" s="68" t="s">
        <v>42</v>
      </c>
      <c r="F47" s="68">
        <v>510</v>
      </c>
      <c r="G47" s="68">
        <v>141</v>
      </c>
      <c r="H47" s="69">
        <f t="shared" si="19"/>
        <v>569000000</v>
      </c>
      <c r="I47" s="70">
        <f t="shared" ref="I47:I60" si="20">ROUND(H47*$W$7,0)</f>
        <v>532771314</v>
      </c>
      <c r="J47" s="69">
        <f t="shared" ref="J47:J60" si="21">H47-K47-L47</f>
        <v>170487057</v>
      </c>
      <c r="K47" s="70">
        <f t="shared" ref="K47:K60" si="22">ROUND(I47*$W$8,0)</f>
        <v>362284494</v>
      </c>
      <c r="L47" s="71">
        <f t="shared" ref="L47:L60" si="23">ROUND(K47*10%,0)</f>
        <v>36228449</v>
      </c>
      <c r="M47" s="71">
        <f t="shared" ref="M47:M60" si="24">J47+K47+L47</f>
        <v>569000000</v>
      </c>
      <c r="N47" s="92"/>
      <c r="O47" s="92"/>
      <c r="P47" s="92"/>
      <c r="Q47" s="92"/>
      <c r="R47" s="91"/>
    </row>
    <row r="48" spans="3:18" x14ac:dyDescent="0.3">
      <c r="C48" s="117"/>
      <c r="D48" s="68">
        <v>3</v>
      </c>
      <c r="E48" s="68" t="s">
        <v>42</v>
      </c>
      <c r="F48" s="68">
        <v>510</v>
      </c>
      <c r="G48" s="68">
        <v>150</v>
      </c>
      <c r="H48" s="69">
        <f t="shared" si="19"/>
        <v>564000000</v>
      </c>
      <c r="I48" s="70">
        <f t="shared" si="20"/>
        <v>528089668</v>
      </c>
      <c r="J48" s="69">
        <f t="shared" si="21"/>
        <v>168988929</v>
      </c>
      <c r="K48" s="70">
        <f t="shared" si="22"/>
        <v>359100974</v>
      </c>
      <c r="L48" s="71">
        <f t="shared" si="23"/>
        <v>35910097</v>
      </c>
      <c r="M48" s="71">
        <f t="shared" si="24"/>
        <v>564000000</v>
      </c>
      <c r="N48" s="92"/>
      <c r="O48" s="92"/>
      <c r="P48" s="92"/>
      <c r="Q48" s="92"/>
      <c r="R48" s="91"/>
    </row>
    <row r="49" spans="3:18" x14ac:dyDescent="0.3">
      <c r="C49" s="117"/>
      <c r="D49" s="68">
        <v>4</v>
      </c>
      <c r="E49" s="68" t="s">
        <v>42</v>
      </c>
      <c r="F49" s="68">
        <v>510</v>
      </c>
      <c r="G49" s="68">
        <v>159</v>
      </c>
      <c r="H49" s="69">
        <f t="shared" si="19"/>
        <v>452000000</v>
      </c>
      <c r="I49" s="70">
        <f t="shared" si="20"/>
        <v>423220798</v>
      </c>
      <c r="J49" s="69">
        <f t="shared" si="21"/>
        <v>135430843</v>
      </c>
      <c r="K49" s="70">
        <f t="shared" si="22"/>
        <v>287790143</v>
      </c>
      <c r="L49" s="71">
        <f t="shared" si="23"/>
        <v>28779014</v>
      </c>
      <c r="M49" s="71">
        <f t="shared" si="24"/>
        <v>452000000</v>
      </c>
      <c r="N49" s="92"/>
      <c r="O49" s="92"/>
      <c r="P49" s="92"/>
      <c r="Q49" s="92"/>
      <c r="R49" s="91"/>
    </row>
    <row r="50" spans="3:18" x14ac:dyDescent="0.3">
      <c r="C50" s="117"/>
      <c r="D50" s="68">
        <v>5</v>
      </c>
      <c r="E50" s="68" t="s">
        <v>42</v>
      </c>
      <c r="F50" s="68">
        <v>510</v>
      </c>
      <c r="G50" s="68">
        <v>167</v>
      </c>
      <c r="H50" s="69">
        <f t="shared" si="19"/>
        <v>447000000</v>
      </c>
      <c r="I50" s="70">
        <f t="shared" si="20"/>
        <v>418539152</v>
      </c>
      <c r="J50" s="69">
        <f t="shared" si="21"/>
        <v>133932715</v>
      </c>
      <c r="K50" s="70">
        <f t="shared" si="22"/>
        <v>284606623</v>
      </c>
      <c r="L50" s="71">
        <f t="shared" si="23"/>
        <v>28460662</v>
      </c>
      <c r="M50" s="71">
        <f t="shared" si="24"/>
        <v>447000000</v>
      </c>
      <c r="N50" s="92"/>
      <c r="O50" s="92"/>
      <c r="P50" s="92"/>
      <c r="Q50" s="92"/>
      <c r="R50" s="91"/>
    </row>
    <row r="51" spans="3:18" x14ac:dyDescent="0.3">
      <c r="C51" s="117"/>
      <c r="D51" s="68">
        <v>6</v>
      </c>
      <c r="E51" s="68" t="s">
        <v>42</v>
      </c>
      <c r="F51" s="68">
        <v>510</v>
      </c>
      <c r="G51" s="68">
        <v>209</v>
      </c>
      <c r="H51" s="69">
        <f t="shared" si="19"/>
        <v>504000000</v>
      </c>
      <c r="I51" s="70">
        <f t="shared" si="20"/>
        <v>471909916</v>
      </c>
      <c r="J51" s="69">
        <f t="shared" si="21"/>
        <v>151011383</v>
      </c>
      <c r="K51" s="70">
        <f t="shared" si="22"/>
        <v>320898743</v>
      </c>
      <c r="L51" s="71">
        <f t="shared" si="23"/>
        <v>32089874</v>
      </c>
      <c r="M51" s="71">
        <f t="shared" si="24"/>
        <v>504000000</v>
      </c>
      <c r="N51" s="92"/>
      <c r="O51" s="92"/>
      <c r="P51" s="92"/>
      <c r="Q51" s="92"/>
      <c r="R51" s="91"/>
    </row>
    <row r="52" spans="3:18" x14ac:dyDescent="0.3">
      <c r="C52" s="117"/>
      <c r="D52" s="68">
        <v>7</v>
      </c>
      <c r="E52" s="68" t="s">
        <v>42</v>
      </c>
      <c r="F52" s="68">
        <v>510</v>
      </c>
      <c r="G52" s="68">
        <v>230</v>
      </c>
      <c r="H52" s="69">
        <f t="shared" si="19"/>
        <v>398000000</v>
      </c>
      <c r="I52" s="70">
        <f t="shared" si="20"/>
        <v>372659021</v>
      </c>
      <c r="J52" s="69">
        <f t="shared" si="21"/>
        <v>119251053</v>
      </c>
      <c r="K52" s="70">
        <f t="shared" si="22"/>
        <v>253408134</v>
      </c>
      <c r="L52" s="71">
        <f t="shared" si="23"/>
        <v>25340813</v>
      </c>
      <c r="M52" s="71">
        <f t="shared" si="24"/>
        <v>398000000</v>
      </c>
      <c r="N52" s="92"/>
      <c r="O52" s="92"/>
      <c r="P52" s="92"/>
      <c r="Q52" s="92"/>
      <c r="R52" s="91"/>
    </row>
    <row r="53" spans="3:18" x14ac:dyDescent="0.3">
      <c r="C53" s="117"/>
      <c r="D53" s="68">
        <v>8</v>
      </c>
      <c r="E53" s="68" t="s">
        <v>42</v>
      </c>
      <c r="F53" s="68">
        <v>510</v>
      </c>
      <c r="G53" s="68">
        <v>236</v>
      </c>
      <c r="H53" s="69">
        <f t="shared" si="19"/>
        <v>296000000</v>
      </c>
      <c r="I53" s="70">
        <f t="shared" si="20"/>
        <v>277153443</v>
      </c>
      <c r="J53" s="69">
        <f t="shared" si="21"/>
        <v>88689225</v>
      </c>
      <c r="K53" s="70">
        <f t="shared" si="22"/>
        <v>188464341</v>
      </c>
      <c r="L53" s="71">
        <f t="shared" si="23"/>
        <v>18846434</v>
      </c>
      <c r="M53" s="71">
        <f t="shared" si="24"/>
        <v>296000000</v>
      </c>
      <c r="N53" s="92"/>
      <c r="O53" s="92"/>
      <c r="P53" s="92"/>
      <c r="Q53" s="92"/>
      <c r="R53" s="91"/>
    </row>
    <row r="54" spans="3:18" x14ac:dyDescent="0.3">
      <c r="C54" s="117"/>
      <c r="D54" s="68">
        <v>9</v>
      </c>
      <c r="E54" s="68" t="s">
        <v>45</v>
      </c>
      <c r="F54" s="68">
        <v>510</v>
      </c>
      <c r="G54" s="68">
        <v>237</v>
      </c>
      <c r="H54" s="69">
        <f t="shared" si="19"/>
        <v>296000000</v>
      </c>
      <c r="I54" s="70">
        <f t="shared" si="20"/>
        <v>277153443</v>
      </c>
      <c r="J54" s="69">
        <f t="shared" si="21"/>
        <v>88689225</v>
      </c>
      <c r="K54" s="70">
        <f t="shared" si="22"/>
        <v>188464341</v>
      </c>
      <c r="L54" s="71">
        <f t="shared" si="23"/>
        <v>18846434</v>
      </c>
      <c r="M54" s="71">
        <f t="shared" si="24"/>
        <v>296000000</v>
      </c>
      <c r="N54" s="92"/>
      <c r="O54" s="92"/>
      <c r="P54" s="92"/>
      <c r="Q54" s="92"/>
      <c r="R54" s="91"/>
    </row>
    <row r="55" spans="3:18" x14ac:dyDescent="0.3">
      <c r="C55" s="117"/>
      <c r="D55" s="68">
        <v>10</v>
      </c>
      <c r="E55" s="68" t="s">
        <v>42</v>
      </c>
      <c r="F55" s="68">
        <v>510</v>
      </c>
      <c r="G55" s="68">
        <v>247</v>
      </c>
      <c r="H55" s="69">
        <f t="shared" si="19"/>
        <v>358000000</v>
      </c>
      <c r="I55" s="70">
        <f t="shared" si="20"/>
        <v>335205853</v>
      </c>
      <c r="J55" s="69">
        <f t="shared" si="21"/>
        <v>107266022</v>
      </c>
      <c r="K55" s="70">
        <f t="shared" si="22"/>
        <v>227939980</v>
      </c>
      <c r="L55" s="71">
        <f t="shared" si="23"/>
        <v>22793998</v>
      </c>
      <c r="M55" s="71">
        <f t="shared" si="24"/>
        <v>358000000</v>
      </c>
      <c r="N55" s="92"/>
      <c r="O55" s="92"/>
      <c r="P55" s="92"/>
      <c r="Q55" s="92"/>
      <c r="R55" s="91"/>
    </row>
    <row r="56" spans="3:18" x14ac:dyDescent="0.3">
      <c r="C56" s="117"/>
      <c r="D56" s="68">
        <v>11</v>
      </c>
      <c r="E56" s="68" t="s">
        <v>42</v>
      </c>
      <c r="F56" s="68">
        <v>510</v>
      </c>
      <c r="G56" s="68">
        <v>707</v>
      </c>
      <c r="H56" s="69">
        <f t="shared" si="19"/>
        <v>216000000</v>
      </c>
      <c r="I56" s="70">
        <f t="shared" si="20"/>
        <v>202247107</v>
      </c>
      <c r="J56" s="69">
        <f t="shared" si="21"/>
        <v>64719164</v>
      </c>
      <c r="K56" s="70">
        <f t="shared" si="22"/>
        <v>137528033</v>
      </c>
      <c r="L56" s="71">
        <f t="shared" si="23"/>
        <v>13752803</v>
      </c>
      <c r="M56" s="71">
        <f t="shared" si="24"/>
        <v>216000000</v>
      </c>
      <c r="N56" s="92"/>
      <c r="O56" s="92"/>
      <c r="P56" s="92"/>
      <c r="Q56" s="92"/>
      <c r="R56" s="91"/>
    </row>
    <row r="57" spans="3:18" x14ac:dyDescent="0.3">
      <c r="C57" s="117"/>
      <c r="D57" s="72">
        <v>12</v>
      </c>
      <c r="E57" s="72" t="s">
        <v>42</v>
      </c>
      <c r="F57" s="72">
        <v>510</v>
      </c>
      <c r="G57" s="72">
        <v>907</v>
      </c>
      <c r="H57" s="73">
        <f t="shared" si="19"/>
        <v>221000000</v>
      </c>
      <c r="I57" s="74">
        <f t="shared" si="20"/>
        <v>206928753</v>
      </c>
      <c r="J57" s="73">
        <f t="shared" si="21"/>
        <v>66217293</v>
      </c>
      <c r="K57" s="74">
        <f t="shared" si="22"/>
        <v>140711552</v>
      </c>
      <c r="L57" s="75">
        <f t="shared" si="23"/>
        <v>14071155</v>
      </c>
      <c r="M57" s="75">
        <f t="shared" si="24"/>
        <v>221000000</v>
      </c>
      <c r="N57" s="92"/>
      <c r="O57" s="92"/>
      <c r="P57" s="92"/>
      <c r="Q57" s="92"/>
      <c r="R57" s="91"/>
    </row>
    <row r="58" spans="3:18" x14ac:dyDescent="0.3">
      <c r="C58" s="117"/>
      <c r="D58" s="76">
        <v>13</v>
      </c>
      <c r="E58" s="76" t="s">
        <v>42</v>
      </c>
      <c r="F58" s="76">
        <v>513</v>
      </c>
      <c r="G58" s="76">
        <v>134</v>
      </c>
      <c r="H58" s="77">
        <f t="shared" si="19"/>
        <v>1112000000</v>
      </c>
      <c r="I58" s="78">
        <f t="shared" si="20"/>
        <v>1041198069</v>
      </c>
      <c r="J58" s="77">
        <f t="shared" si="21"/>
        <v>333183844</v>
      </c>
      <c r="K58" s="78">
        <f t="shared" si="22"/>
        <v>708014687</v>
      </c>
      <c r="L58" s="79">
        <f t="shared" si="23"/>
        <v>70801469</v>
      </c>
      <c r="M58" s="79">
        <f t="shared" si="24"/>
        <v>1112000000</v>
      </c>
      <c r="N58" s="92"/>
      <c r="O58" s="92"/>
      <c r="P58" s="92"/>
      <c r="Q58" s="92"/>
      <c r="R58" s="91"/>
    </row>
    <row r="59" spans="3:18" x14ac:dyDescent="0.3">
      <c r="C59" s="117"/>
      <c r="D59" s="68">
        <v>14</v>
      </c>
      <c r="E59" s="68" t="s">
        <v>42</v>
      </c>
      <c r="F59" s="68">
        <v>513</v>
      </c>
      <c r="G59" s="68">
        <v>140</v>
      </c>
      <c r="H59" s="69">
        <f t="shared" si="19"/>
        <v>435000000</v>
      </c>
      <c r="I59" s="70">
        <f t="shared" si="20"/>
        <v>407303202</v>
      </c>
      <c r="J59" s="69">
        <f t="shared" si="21"/>
        <v>130337205</v>
      </c>
      <c r="K59" s="70">
        <f t="shared" si="22"/>
        <v>276966177</v>
      </c>
      <c r="L59" s="71">
        <f t="shared" si="23"/>
        <v>27696618</v>
      </c>
      <c r="M59" s="71">
        <f t="shared" si="24"/>
        <v>435000000</v>
      </c>
      <c r="N59" s="92"/>
      <c r="O59" s="92"/>
      <c r="P59" s="92"/>
      <c r="Q59" s="92"/>
      <c r="R59" s="91"/>
    </row>
    <row r="60" spans="3:18" ht="17.25" thickBot="1" x14ac:dyDescent="0.35">
      <c r="C60" s="118"/>
      <c r="D60" s="80">
        <v>15</v>
      </c>
      <c r="E60" s="80" t="s">
        <v>42</v>
      </c>
      <c r="F60" s="80">
        <v>513</v>
      </c>
      <c r="G60" s="80">
        <v>209</v>
      </c>
      <c r="H60" s="81">
        <f t="shared" si="19"/>
        <v>481000000</v>
      </c>
      <c r="I60" s="82">
        <f t="shared" si="20"/>
        <v>450374345</v>
      </c>
      <c r="J60" s="81">
        <f t="shared" si="21"/>
        <v>144119989</v>
      </c>
      <c r="K60" s="82">
        <f t="shared" si="22"/>
        <v>306254555</v>
      </c>
      <c r="L60" s="83">
        <f t="shared" si="23"/>
        <v>30625456</v>
      </c>
      <c r="M60" s="83">
        <f t="shared" si="24"/>
        <v>481000000</v>
      </c>
      <c r="N60" s="92"/>
      <c r="O60" s="92"/>
      <c r="P60" s="92"/>
      <c r="Q60" s="92"/>
      <c r="R60" s="91"/>
    </row>
    <row r="61" spans="3:18" ht="21.75" thickTop="1" thickBot="1" x14ac:dyDescent="0.35">
      <c r="C61" s="119" t="s">
        <v>6</v>
      </c>
      <c r="D61" s="119"/>
      <c r="E61" s="119"/>
      <c r="F61" s="119"/>
      <c r="G61" s="120"/>
      <c r="H61" s="84">
        <f>SUM(H46:H60)</f>
        <v>6830000000</v>
      </c>
      <c r="I61" s="85">
        <f t="shared" ref="I61:M61" si="25">SUM(I46:I60)</f>
        <v>6395128429</v>
      </c>
      <c r="J61" s="84">
        <f t="shared" si="25"/>
        <v>2046443936</v>
      </c>
      <c r="K61" s="85">
        <f t="shared" si="25"/>
        <v>4348687332</v>
      </c>
      <c r="L61" s="86">
        <f t="shared" si="25"/>
        <v>434868732</v>
      </c>
      <c r="M61" s="86">
        <f t="shared" si="25"/>
        <v>6830000000</v>
      </c>
      <c r="N61" s="93"/>
      <c r="O61" s="93"/>
      <c r="P61" s="93"/>
      <c r="Q61" s="93"/>
      <c r="R61" s="91"/>
    </row>
    <row r="62" spans="3:18" x14ac:dyDescent="0.3">
      <c r="N62" s="91"/>
      <c r="O62" s="91"/>
      <c r="P62" s="91"/>
      <c r="Q62" s="91"/>
      <c r="R62" s="91"/>
    </row>
    <row r="63" spans="3:18" ht="17.25" thickBot="1" x14ac:dyDescent="0.35">
      <c r="N63" s="91"/>
      <c r="O63" s="91"/>
      <c r="P63" s="91"/>
      <c r="Q63" s="91"/>
      <c r="R63" s="91"/>
    </row>
    <row r="64" spans="3:18" ht="21" thickBot="1" x14ac:dyDescent="0.35">
      <c r="C64" s="59" t="s">
        <v>25</v>
      </c>
      <c r="D64" s="60" t="s">
        <v>27</v>
      </c>
      <c r="E64" s="60" t="s">
        <v>0</v>
      </c>
      <c r="F64" s="60" t="s">
        <v>1</v>
      </c>
      <c r="G64" s="60" t="s">
        <v>29</v>
      </c>
      <c r="H64" s="60" t="s">
        <v>49</v>
      </c>
      <c r="I64" s="60" t="s">
        <v>50</v>
      </c>
      <c r="J64" s="60" t="s">
        <v>32</v>
      </c>
      <c r="K64" s="60" t="s">
        <v>33</v>
      </c>
      <c r="L64" s="60" t="s">
        <v>52</v>
      </c>
      <c r="M64" s="61" t="s">
        <v>6</v>
      </c>
      <c r="N64" s="90"/>
      <c r="O64" s="90"/>
      <c r="P64" s="90"/>
      <c r="Q64" s="90"/>
      <c r="R64" s="91"/>
    </row>
    <row r="65" spans="3:18" ht="17.25" thickTop="1" x14ac:dyDescent="0.3">
      <c r="C65" s="116">
        <v>4</v>
      </c>
      <c r="D65" s="95">
        <v>1</v>
      </c>
      <c r="E65" s="95" t="s">
        <v>42</v>
      </c>
      <c r="F65" s="95">
        <v>510</v>
      </c>
      <c r="G65" s="95">
        <v>122</v>
      </c>
      <c r="H65" s="96">
        <f t="shared" ref="H65:H79" si="26">ROUNDUP(M46*90%,-6)</f>
        <v>433000000</v>
      </c>
      <c r="I65" s="97">
        <f>ROUND(H65*$W$7,0)</f>
        <v>405430543</v>
      </c>
      <c r="J65" s="96">
        <f>H65-K65-L65</f>
        <v>129737954</v>
      </c>
      <c r="K65" s="97">
        <f>ROUND(I65*$W$8,0)</f>
        <v>275692769</v>
      </c>
      <c r="L65" s="66">
        <f>ROUND(K65*10%,0)</f>
        <v>27569277</v>
      </c>
      <c r="M65" s="66">
        <f>J65+K65+L65</f>
        <v>433000000</v>
      </c>
      <c r="N65" s="92"/>
      <c r="O65" s="92"/>
      <c r="P65" s="92"/>
      <c r="Q65" s="92"/>
      <c r="R65" s="91"/>
    </row>
    <row r="66" spans="3:18" x14ac:dyDescent="0.3">
      <c r="C66" s="117"/>
      <c r="D66" s="68">
        <v>2</v>
      </c>
      <c r="E66" s="68" t="s">
        <v>42</v>
      </c>
      <c r="F66" s="68">
        <v>510</v>
      </c>
      <c r="G66" s="68">
        <v>141</v>
      </c>
      <c r="H66" s="69">
        <f t="shared" si="26"/>
        <v>513000000</v>
      </c>
      <c r="I66" s="70">
        <f t="shared" ref="I66:I79" si="27">ROUND(H66*$W$7,0)</f>
        <v>480336879</v>
      </c>
      <c r="J66" s="69">
        <f t="shared" ref="J66:J79" si="28">H66-K66-L66</f>
        <v>153708014</v>
      </c>
      <c r="K66" s="70">
        <f t="shared" ref="K66:K79" si="29">ROUND(I66*$W$8,0)</f>
        <v>326629078</v>
      </c>
      <c r="L66" s="71">
        <f t="shared" ref="L66:L79" si="30">ROUND(K66*10%,0)</f>
        <v>32662908</v>
      </c>
      <c r="M66" s="71">
        <f t="shared" ref="M66:M79" si="31">J66+K66+L66</f>
        <v>513000000</v>
      </c>
      <c r="N66" s="92"/>
      <c r="O66" s="92"/>
      <c r="P66" s="92"/>
      <c r="Q66" s="92"/>
      <c r="R66" s="91"/>
    </row>
    <row r="67" spans="3:18" x14ac:dyDescent="0.3">
      <c r="C67" s="117"/>
      <c r="D67" s="68">
        <v>3</v>
      </c>
      <c r="E67" s="68" t="s">
        <v>42</v>
      </c>
      <c r="F67" s="68">
        <v>510</v>
      </c>
      <c r="G67" s="68">
        <v>150</v>
      </c>
      <c r="H67" s="69">
        <f t="shared" si="26"/>
        <v>508000000</v>
      </c>
      <c r="I67" s="70">
        <f t="shared" si="27"/>
        <v>475655233</v>
      </c>
      <c r="J67" s="69">
        <f t="shared" si="28"/>
        <v>152209886</v>
      </c>
      <c r="K67" s="70">
        <f t="shared" si="29"/>
        <v>323445558</v>
      </c>
      <c r="L67" s="71">
        <f t="shared" si="30"/>
        <v>32344556</v>
      </c>
      <c r="M67" s="71">
        <f t="shared" si="31"/>
        <v>508000000</v>
      </c>
      <c r="N67" s="92"/>
      <c r="O67" s="92"/>
      <c r="P67" s="92"/>
      <c r="Q67" s="92"/>
      <c r="R67" s="91"/>
    </row>
    <row r="68" spans="3:18" x14ac:dyDescent="0.3">
      <c r="C68" s="117"/>
      <c r="D68" s="68">
        <v>4</v>
      </c>
      <c r="E68" s="68" t="s">
        <v>42</v>
      </c>
      <c r="F68" s="68">
        <v>510</v>
      </c>
      <c r="G68" s="68">
        <v>159</v>
      </c>
      <c r="H68" s="69">
        <f t="shared" si="26"/>
        <v>407000000</v>
      </c>
      <c r="I68" s="70">
        <f t="shared" si="27"/>
        <v>381085984</v>
      </c>
      <c r="J68" s="69">
        <f t="shared" si="28"/>
        <v>121947684</v>
      </c>
      <c r="K68" s="70">
        <f t="shared" si="29"/>
        <v>259138469</v>
      </c>
      <c r="L68" s="71">
        <f t="shared" si="30"/>
        <v>25913847</v>
      </c>
      <c r="M68" s="71">
        <f t="shared" si="31"/>
        <v>407000000</v>
      </c>
      <c r="N68" s="92"/>
      <c r="O68" s="92"/>
      <c r="P68" s="92"/>
      <c r="Q68" s="92"/>
      <c r="R68" s="91"/>
    </row>
    <row r="69" spans="3:18" x14ac:dyDescent="0.3">
      <c r="C69" s="117"/>
      <c r="D69" s="68">
        <v>5</v>
      </c>
      <c r="E69" s="68" t="s">
        <v>42</v>
      </c>
      <c r="F69" s="68">
        <v>510</v>
      </c>
      <c r="G69" s="68">
        <v>167</v>
      </c>
      <c r="H69" s="69">
        <f t="shared" si="26"/>
        <v>403000000</v>
      </c>
      <c r="I69" s="70">
        <f t="shared" si="27"/>
        <v>377340667</v>
      </c>
      <c r="J69" s="69">
        <f t="shared" si="28"/>
        <v>120749181</v>
      </c>
      <c r="K69" s="70">
        <f t="shared" si="29"/>
        <v>256591654</v>
      </c>
      <c r="L69" s="71">
        <f t="shared" si="30"/>
        <v>25659165</v>
      </c>
      <c r="M69" s="71">
        <f t="shared" si="31"/>
        <v>403000000</v>
      </c>
      <c r="N69" s="92"/>
      <c r="O69" s="92"/>
      <c r="P69" s="92"/>
      <c r="Q69" s="92"/>
      <c r="R69" s="91"/>
    </row>
    <row r="70" spans="3:18" x14ac:dyDescent="0.3">
      <c r="C70" s="117"/>
      <c r="D70" s="68">
        <v>6</v>
      </c>
      <c r="E70" s="68" t="s">
        <v>42</v>
      </c>
      <c r="F70" s="68">
        <v>510</v>
      </c>
      <c r="G70" s="68">
        <v>209</v>
      </c>
      <c r="H70" s="69">
        <f t="shared" si="26"/>
        <v>454000000</v>
      </c>
      <c r="I70" s="70">
        <f t="shared" si="27"/>
        <v>425093456</v>
      </c>
      <c r="J70" s="69">
        <f t="shared" si="28"/>
        <v>136030095</v>
      </c>
      <c r="K70" s="70">
        <f t="shared" si="29"/>
        <v>289063550</v>
      </c>
      <c r="L70" s="71">
        <f t="shared" si="30"/>
        <v>28906355</v>
      </c>
      <c r="M70" s="71">
        <f t="shared" si="31"/>
        <v>454000000</v>
      </c>
      <c r="N70" s="92"/>
      <c r="O70" s="92"/>
      <c r="P70" s="92"/>
      <c r="Q70" s="92"/>
      <c r="R70" s="91"/>
    </row>
    <row r="71" spans="3:18" x14ac:dyDescent="0.3">
      <c r="C71" s="117"/>
      <c r="D71" s="68">
        <v>7</v>
      </c>
      <c r="E71" s="68" t="s">
        <v>42</v>
      </c>
      <c r="F71" s="68">
        <v>510</v>
      </c>
      <c r="G71" s="68">
        <v>230</v>
      </c>
      <c r="H71" s="69">
        <f t="shared" si="26"/>
        <v>359000000</v>
      </c>
      <c r="I71" s="70">
        <f t="shared" si="27"/>
        <v>336142182</v>
      </c>
      <c r="J71" s="69">
        <f t="shared" si="28"/>
        <v>107565648</v>
      </c>
      <c r="K71" s="70">
        <f t="shared" si="29"/>
        <v>228576684</v>
      </c>
      <c r="L71" s="71">
        <f t="shared" si="30"/>
        <v>22857668</v>
      </c>
      <c r="M71" s="71">
        <f t="shared" si="31"/>
        <v>359000000</v>
      </c>
      <c r="N71" s="92"/>
      <c r="O71" s="92"/>
      <c r="P71" s="92"/>
      <c r="Q71" s="92"/>
      <c r="R71" s="91"/>
    </row>
    <row r="72" spans="3:18" x14ac:dyDescent="0.3">
      <c r="C72" s="117"/>
      <c r="D72" s="68">
        <v>8</v>
      </c>
      <c r="E72" s="68" t="s">
        <v>42</v>
      </c>
      <c r="F72" s="68">
        <v>510</v>
      </c>
      <c r="G72" s="68">
        <v>236</v>
      </c>
      <c r="H72" s="69">
        <f t="shared" si="26"/>
        <v>267000000</v>
      </c>
      <c r="I72" s="70">
        <f t="shared" si="27"/>
        <v>249999896</v>
      </c>
      <c r="J72" s="69">
        <f t="shared" si="28"/>
        <v>80000078</v>
      </c>
      <c r="K72" s="70">
        <f t="shared" si="29"/>
        <v>169999929</v>
      </c>
      <c r="L72" s="71">
        <f t="shared" si="30"/>
        <v>16999993</v>
      </c>
      <c r="M72" s="71">
        <f t="shared" si="31"/>
        <v>267000000</v>
      </c>
      <c r="N72" s="92"/>
      <c r="O72" s="92"/>
      <c r="P72" s="92"/>
      <c r="Q72" s="92"/>
      <c r="R72" s="91"/>
    </row>
    <row r="73" spans="3:18" x14ac:dyDescent="0.3">
      <c r="C73" s="117"/>
      <c r="D73" s="68">
        <v>9</v>
      </c>
      <c r="E73" s="68" t="s">
        <v>42</v>
      </c>
      <c r="F73" s="68">
        <v>510</v>
      </c>
      <c r="G73" s="68">
        <v>237</v>
      </c>
      <c r="H73" s="69">
        <f t="shared" si="26"/>
        <v>267000000</v>
      </c>
      <c r="I73" s="70">
        <f t="shared" si="27"/>
        <v>249999896</v>
      </c>
      <c r="J73" s="69">
        <f t="shared" si="28"/>
        <v>80000078</v>
      </c>
      <c r="K73" s="70">
        <f t="shared" si="29"/>
        <v>169999929</v>
      </c>
      <c r="L73" s="71">
        <f t="shared" si="30"/>
        <v>16999993</v>
      </c>
      <c r="M73" s="71">
        <f>J73+K73+L73</f>
        <v>267000000</v>
      </c>
      <c r="N73" s="92"/>
      <c r="O73" s="92"/>
      <c r="P73" s="92"/>
      <c r="Q73" s="92"/>
      <c r="R73" s="91"/>
    </row>
    <row r="74" spans="3:18" x14ac:dyDescent="0.3">
      <c r="C74" s="117"/>
      <c r="D74" s="68">
        <v>10</v>
      </c>
      <c r="E74" s="68" t="s">
        <v>42</v>
      </c>
      <c r="F74" s="68">
        <v>510</v>
      </c>
      <c r="G74" s="68">
        <v>247</v>
      </c>
      <c r="H74" s="69">
        <f t="shared" si="26"/>
        <v>323000000</v>
      </c>
      <c r="I74" s="70">
        <f t="shared" si="27"/>
        <v>302434331</v>
      </c>
      <c r="J74" s="69">
        <f t="shared" si="28"/>
        <v>96779120</v>
      </c>
      <c r="K74" s="70">
        <f t="shared" si="29"/>
        <v>205655345</v>
      </c>
      <c r="L74" s="71">
        <f t="shared" si="30"/>
        <v>20565535</v>
      </c>
      <c r="M74" s="71">
        <f t="shared" si="31"/>
        <v>323000000</v>
      </c>
      <c r="N74" s="92"/>
      <c r="O74" s="92"/>
      <c r="P74" s="92"/>
      <c r="Q74" s="92"/>
      <c r="R74" s="91"/>
    </row>
    <row r="75" spans="3:18" x14ac:dyDescent="0.3">
      <c r="C75" s="117"/>
      <c r="D75" s="68">
        <v>11</v>
      </c>
      <c r="E75" s="68" t="s">
        <v>42</v>
      </c>
      <c r="F75" s="68">
        <v>510</v>
      </c>
      <c r="G75" s="68">
        <v>707</v>
      </c>
      <c r="H75" s="69">
        <f t="shared" si="26"/>
        <v>195000000</v>
      </c>
      <c r="I75" s="70">
        <f t="shared" si="27"/>
        <v>182584194</v>
      </c>
      <c r="J75" s="69">
        <f t="shared" si="28"/>
        <v>58427023</v>
      </c>
      <c r="K75" s="70">
        <f t="shared" si="29"/>
        <v>124157252</v>
      </c>
      <c r="L75" s="71">
        <f t="shared" si="30"/>
        <v>12415725</v>
      </c>
      <c r="M75" s="71">
        <f t="shared" si="31"/>
        <v>195000000</v>
      </c>
      <c r="N75" s="92"/>
      <c r="O75" s="92"/>
      <c r="P75" s="92"/>
      <c r="Q75" s="92"/>
      <c r="R75" s="91"/>
    </row>
    <row r="76" spans="3:18" x14ac:dyDescent="0.3">
      <c r="C76" s="117"/>
      <c r="D76" s="72">
        <v>12</v>
      </c>
      <c r="E76" s="72" t="s">
        <v>42</v>
      </c>
      <c r="F76" s="72">
        <v>510</v>
      </c>
      <c r="G76" s="72">
        <v>907</v>
      </c>
      <c r="H76" s="73">
        <f t="shared" si="26"/>
        <v>199000000</v>
      </c>
      <c r="I76" s="74">
        <f t="shared" si="27"/>
        <v>186329511</v>
      </c>
      <c r="J76" s="73">
        <f t="shared" si="28"/>
        <v>59625526</v>
      </c>
      <c r="K76" s="74">
        <f t="shared" si="29"/>
        <v>126704067</v>
      </c>
      <c r="L76" s="75">
        <f t="shared" si="30"/>
        <v>12670407</v>
      </c>
      <c r="M76" s="75">
        <f t="shared" si="31"/>
        <v>199000000</v>
      </c>
      <c r="N76" s="92"/>
      <c r="O76" s="92"/>
      <c r="P76" s="92"/>
      <c r="Q76" s="92"/>
      <c r="R76" s="91"/>
    </row>
    <row r="77" spans="3:18" x14ac:dyDescent="0.3">
      <c r="C77" s="117"/>
      <c r="D77" s="76">
        <v>13</v>
      </c>
      <c r="E77" s="76" t="s">
        <v>42</v>
      </c>
      <c r="F77" s="76">
        <v>513</v>
      </c>
      <c r="G77" s="76">
        <v>134</v>
      </c>
      <c r="H77" s="77">
        <f t="shared" si="26"/>
        <v>1001000000</v>
      </c>
      <c r="I77" s="78">
        <f t="shared" si="27"/>
        <v>937265528</v>
      </c>
      <c r="J77" s="77">
        <f t="shared" si="28"/>
        <v>299925385</v>
      </c>
      <c r="K77" s="78">
        <f t="shared" si="29"/>
        <v>637340559</v>
      </c>
      <c r="L77" s="79">
        <f t="shared" si="30"/>
        <v>63734056</v>
      </c>
      <c r="M77" s="79">
        <f t="shared" si="31"/>
        <v>1001000000</v>
      </c>
      <c r="N77" s="92"/>
      <c r="O77" s="92"/>
      <c r="P77" s="92"/>
      <c r="Q77" s="92"/>
      <c r="R77" s="91"/>
    </row>
    <row r="78" spans="3:18" x14ac:dyDescent="0.3">
      <c r="C78" s="117"/>
      <c r="D78" s="68">
        <v>14</v>
      </c>
      <c r="E78" s="68" t="s">
        <v>42</v>
      </c>
      <c r="F78" s="68">
        <v>513</v>
      </c>
      <c r="G78" s="68">
        <v>140</v>
      </c>
      <c r="H78" s="69">
        <f t="shared" si="26"/>
        <v>392000000</v>
      </c>
      <c r="I78" s="70">
        <f t="shared" si="27"/>
        <v>367041046</v>
      </c>
      <c r="J78" s="69">
        <f t="shared" si="28"/>
        <v>117453298</v>
      </c>
      <c r="K78" s="70">
        <f t="shared" si="29"/>
        <v>249587911</v>
      </c>
      <c r="L78" s="71">
        <f t="shared" si="30"/>
        <v>24958791</v>
      </c>
      <c r="M78" s="71">
        <f t="shared" si="31"/>
        <v>392000000</v>
      </c>
      <c r="N78" s="92"/>
      <c r="O78" s="92"/>
      <c r="P78" s="92"/>
      <c r="Q78" s="92"/>
      <c r="R78" s="91"/>
    </row>
    <row r="79" spans="3:18" ht="17.25" thickBot="1" x14ac:dyDescent="0.35">
      <c r="C79" s="118"/>
      <c r="D79" s="80">
        <v>15</v>
      </c>
      <c r="E79" s="80" t="s">
        <v>42</v>
      </c>
      <c r="F79" s="80">
        <v>513</v>
      </c>
      <c r="G79" s="80">
        <v>209</v>
      </c>
      <c r="H79" s="81">
        <f t="shared" si="26"/>
        <v>433000000</v>
      </c>
      <c r="I79" s="82">
        <f t="shared" si="27"/>
        <v>405430543</v>
      </c>
      <c r="J79" s="81">
        <f t="shared" si="28"/>
        <v>129737954</v>
      </c>
      <c r="K79" s="82">
        <f t="shared" si="29"/>
        <v>275692769</v>
      </c>
      <c r="L79" s="83">
        <f t="shared" si="30"/>
        <v>27569277</v>
      </c>
      <c r="M79" s="83">
        <f t="shared" si="31"/>
        <v>433000000</v>
      </c>
      <c r="N79" s="92"/>
      <c r="O79" s="92"/>
      <c r="P79" s="92"/>
      <c r="Q79" s="92"/>
      <c r="R79" s="91"/>
    </row>
    <row r="80" spans="3:18" ht="21.75" thickTop="1" thickBot="1" x14ac:dyDescent="0.35">
      <c r="C80" s="119" t="s">
        <v>6</v>
      </c>
      <c r="D80" s="119"/>
      <c r="E80" s="119"/>
      <c r="F80" s="119"/>
      <c r="G80" s="120"/>
      <c r="H80" s="84">
        <f>SUM(H65:H79)</f>
        <v>6154000000</v>
      </c>
      <c r="I80" s="85">
        <f t="shared" ref="I80:M80" si="32">SUM(I65:I79)</f>
        <v>5762169889</v>
      </c>
      <c r="J80" s="84">
        <f t="shared" si="32"/>
        <v>1843896924</v>
      </c>
      <c r="K80" s="85">
        <f t="shared" si="32"/>
        <v>3918275523</v>
      </c>
      <c r="L80" s="86">
        <f t="shared" si="32"/>
        <v>391827553</v>
      </c>
      <c r="M80" s="86">
        <f t="shared" si="32"/>
        <v>6154000000</v>
      </c>
      <c r="N80" s="93"/>
      <c r="O80" s="93"/>
      <c r="P80" s="93"/>
      <c r="Q80" s="93"/>
      <c r="R80" s="91"/>
    </row>
    <row r="81" spans="3:18" x14ac:dyDescent="0.3">
      <c r="N81" s="91"/>
      <c r="O81" s="91"/>
      <c r="P81" s="91"/>
      <c r="Q81" s="91"/>
      <c r="R81" s="91"/>
    </row>
    <row r="82" spans="3:18" ht="17.25" thickBot="1" x14ac:dyDescent="0.35">
      <c r="N82" s="91"/>
      <c r="O82" s="91"/>
      <c r="P82" s="91"/>
      <c r="Q82" s="91"/>
      <c r="R82" s="91"/>
    </row>
    <row r="83" spans="3:18" ht="21" thickBot="1" x14ac:dyDescent="0.35">
      <c r="C83" s="59" t="s">
        <v>54</v>
      </c>
      <c r="D83" s="60" t="s">
        <v>55</v>
      </c>
      <c r="E83" s="60" t="s">
        <v>56</v>
      </c>
      <c r="F83" s="60" t="s">
        <v>57</v>
      </c>
      <c r="G83" s="60" t="s">
        <v>58</v>
      </c>
      <c r="H83" s="60" t="s">
        <v>59</v>
      </c>
      <c r="I83" s="60" t="s">
        <v>60</v>
      </c>
      <c r="J83" s="60" t="s">
        <v>61</v>
      </c>
      <c r="K83" s="60" t="s">
        <v>62</v>
      </c>
      <c r="L83" s="60" t="s">
        <v>34</v>
      </c>
      <c r="M83" s="61" t="s">
        <v>35</v>
      </c>
      <c r="N83" s="90"/>
      <c r="O83" s="90"/>
      <c r="P83" s="90"/>
      <c r="Q83" s="90"/>
      <c r="R83" s="91"/>
    </row>
    <row r="84" spans="3:18" ht="17.25" thickTop="1" x14ac:dyDescent="0.3">
      <c r="C84" s="116">
        <v>5</v>
      </c>
      <c r="D84" s="95">
        <v>1</v>
      </c>
      <c r="E84" s="95" t="s">
        <v>42</v>
      </c>
      <c r="F84" s="95">
        <v>510</v>
      </c>
      <c r="G84" s="95">
        <v>122</v>
      </c>
      <c r="H84" s="96">
        <f t="shared" ref="H84:H98" si="33">ROUNDUP(M65*90%,-6)</f>
        <v>390000000</v>
      </c>
      <c r="I84" s="97">
        <f>ROUND(H84*$W$7,0)</f>
        <v>365168388</v>
      </c>
      <c r="J84" s="96">
        <f>H84-K84-L84</f>
        <v>116854046</v>
      </c>
      <c r="K84" s="97">
        <f>ROUND(I84*$W$8,0)</f>
        <v>248314504</v>
      </c>
      <c r="L84" s="66">
        <f>ROUND(K84*10%,0)</f>
        <v>24831450</v>
      </c>
      <c r="M84" s="66">
        <f>J84+K84+L84</f>
        <v>390000000</v>
      </c>
      <c r="N84" s="92"/>
      <c r="O84" s="92"/>
      <c r="P84" s="92"/>
      <c r="Q84" s="92"/>
      <c r="R84" s="91"/>
    </row>
    <row r="85" spans="3:18" x14ac:dyDescent="0.3">
      <c r="C85" s="117"/>
      <c r="D85" s="68">
        <v>2</v>
      </c>
      <c r="E85" s="68" t="s">
        <v>42</v>
      </c>
      <c r="F85" s="68">
        <v>510</v>
      </c>
      <c r="G85" s="68">
        <v>141</v>
      </c>
      <c r="H85" s="69">
        <f>ROUNDUP(M66*90%,-6)</f>
        <v>462000000</v>
      </c>
      <c r="I85" s="70">
        <f t="shared" ref="I85:I98" si="34">ROUND(H85*$W$7,0)</f>
        <v>432584090</v>
      </c>
      <c r="J85" s="69">
        <f t="shared" ref="J85:J98" si="35">H85-K85-L85</f>
        <v>138427101</v>
      </c>
      <c r="K85" s="70">
        <f t="shared" ref="K85:K98" si="36">ROUND(I85*$W$8,0)</f>
        <v>294157181</v>
      </c>
      <c r="L85" s="71">
        <f t="shared" ref="L85:L98" si="37">ROUND(K85*10%,0)</f>
        <v>29415718</v>
      </c>
      <c r="M85" s="71">
        <f t="shared" ref="M85:M98" si="38">J85+K85+L85</f>
        <v>462000000</v>
      </c>
      <c r="N85" s="92"/>
      <c r="O85" s="92"/>
      <c r="P85" s="92"/>
      <c r="Q85" s="92"/>
      <c r="R85" s="91"/>
    </row>
    <row r="86" spans="3:18" x14ac:dyDescent="0.3">
      <c r="C86" s="117"/>
      <c r="D86" s="68">
        <v>3</v>
      </c>
      <c r="E86" s="68" t="s">
        <v>42</v>
      </c>
      <c r="F86" s="68">
        <v>510</v>
      </c>
      <c r="G86" s="68">
        <v>150</v>
      </c>
      <c r="H86" s="69">
        <f t="shared" si="33"/>
        <v>458000000</v>
      </c>
      <c r="I86" s="70">
        <f t="shared" si="34"/>
        <v>428838773</v>
      </c>
      <c r="J86" s="69">
        <f t="shared" si="35"/>
        <v>137228597</v>
      </c>
      <c r="K86" s="70">
        <f t="shared" si="36"/>
        <v>291610366</v>
      </c>
      <c r="L86" s="71">
        <f t="shared" si="37"/>
        <v>29161037</v>
      </c>
      <c r="M86" s="71">
        <f t="shared" si="38"/>
        <v>458000000</v>
      </c>
      <c r="N86" s="92"/>
      <c r="O86" s="92"/>
      <c r="P86" s="92"/>
      <c r="Q86" s="92"/>
      <c r="R86" s="91"/>
    </row>
    <row r="87" spans="3:18" x14ac:dyDescent="0.3">
      <c r="C87" s="117"/>
      <c r="D87" s="68">
        <v>4</v>
      </c>
      <c r="E87" s="68" t="s">
        <v>42</v>
      </c>
      <c r="F87" s="68">
        <v>510</v>
      </c>
      <c r="G87" s="68">
        <v>159</v>
      </c>
      <c r="H87" s="69">
        <f t="shared" si="33"/>
        <v>367000000</v>
      </c>
      <c r="I87" s="70">
        <f t="shared" si="34"/>
        <v>343632816</v>
      </c>
      <c r="J87" s="69">
        <f t="shared" si="35"/>
        <v>109962653</v>
      </c>
      <c r="K87" s="70">
        <f t="shared" si="36"/>
        <v>233670315</v>
      </c>
      <c r="L87" s="71">
        <f t="shared" si="37"/>
        <v>23367032</v>
      </c>
      <c r="M87" s="71">
        <f t="shared" si="38"/>
        <v>367000000</v>
      </c>
      <c r="N87" s="92"/>
      <c r="O87" s="92"/>
      <c r="P87" s="92"/>
      <c r="Q87" s="92"/>
      <c r="R87" s="91"/>
    </row>
    <row r="88" spans="3:18" x14ac:dyDescent="0.3">
      <c r="C88" s="117"/>
      <c r="D88" s="68">
        <v>5</v>
      </c>
      <c r="E88" s="68" t="s">
        <v>42</v>
      </c>
      <c r="F88" s="68">
        <v>510</v>
      </c>
      <c r="G88" s="68">
        <v>167</v>
      </c>
      <c r="H88" s="69">
        <f t="shared" si="33"/>
        <v>363000000</v>
      </c>
      <c r="I88" s="70">
        <f t="shared" si="34"/>
        <v>339887499</v>
      </c>
      <c r="J88" s="69">
        <f t="shared" si="35"/>
        <v>108764151</v>
      </c>
      <c r="K88" s="70">
        <f t="shared" si="36"/>
        <v>231123499</v>
      </c>
      <c r="L88" s="71">
        <f t="shared" si="37"/>
        <v>23112350</v>
      </c>
      <c r="M88" s="71">
        <f t="shared" si="38"/>
        <v>363000000</v>
      </c>
      <c r="N88" s="92"/>
      <c r="O88" s="92"/>
      <c r="P88" s="92"/>
      <c r="Q88" s="92"/>
      <c r="R88" s="91"/>
    </row>
    <row r="89" spans="3:18" x14ac:dyDescent="0.3">
      <c r="C89" s="117"/>
      <c r="D89" s="68">
        <v>6</v>
      </c>
      <c r="E89" s="68" t="s">
        <v>42</v>
      </c>
      <c r="F89" s="68">
        <v>510</v>
      </c>
      <c r="G89" s="68">
        <v>209</v>
      </c>
      <c r="H89" s="69">
        <f t="shared" si="33"/>
        <v>409000000</v>
      </c>
      <c r="I89" s="70">
        <f t="shared" si="34"/>
        <v>382958642</v>
      </c>
      <c r="J89" s="69">
        <f t="shared" si="35"/>
        <v>122546935</v>
      </c>
      <c r="K89" s="70">
        <f t="shared" si="36"/>
        <v>260411877</v>
      </c>
      <c r="L89" s="71">
        <f t="shared" si="37"/>
        <v>26041188</v>
      </c>
      <c r="M89" s="71">
        <f t="shared" si="38"/>
        <v>409000000</v>
      </c>
      <c r="N89" s="92"/>
      <c r="O89" s="92"/>
      <c r="P89" s="92"/>
      <c r="Q89" s="92"/>
      <c r="R89" s="91"/>
    </row>
    <row r="90" spans="3:18" x14ac:dyDescent="0.3">
      <c r="C90" s="117"/>
      <c r="D90" s="68">
        <v>7</v>
      </c>
      <c r="E90" s="68" t="s">
        <v>42</v>
      </c>
      <c r="F90" s="68">
        <v>510</v>
      </c>
      <c r="G90" s="68">
        <v>230</v>
      </c>
      <c r="H90" s="69">
        <f t="shared" si="33"/>
        <v>324000000</v>
      </c>
      <c r="I90" s="70">
        <f t="shared" si="34"/>
        <v>303370660</v>
      </c>
      <c r="J90" s="69">
        <f t="shared" si="35"/>
        <v>97078746</v>
      </c>
      <c r="K90" s="70">
        <f t="shared" si="36"/>
        <v>206292049</v>
      </c>
      <c r="L90" s="71">
        <f t="shared" si="37"/>
        <v>20629205</v>
      </c>
      <c r="M90" s="71">
        <f t="shared" si="38"/>
        <v>324000000</v>
      </c>
      <c r="N90" s="92"/>
      <c r="O90" s="92"/>
      <c r="P90" s="92"/>
      <c r="Q90" s="92"/>
      <c r="R90" s="91"/>
    </row>
    <row r="91" spans="3:18" x14ac:dyDescent="0.3">
      <c r="C91" s="117"/>
      <c r="D91" s="68">
        <v>8</v>
      </c>
      <c r="E91" s="68" t="s">
        <v>42</v>
      </c>
      <c r="F91" s="68">
        <v>510</v>
      </c>
      <c r="G91" s="68">
        <v>236</v>
      </c>
      <c r="H91" s="69">
        <f t="shared" si="33"/>
        <v>241000000</v>
      </c>
      <c r="I91" s="70">
        <f t="shared" si="34"/>
        <v>225655337</v>
      </c>
      <c r="J91" s="69">
        <f t="shared" si="35"/>
        <v>72209808</v>
      </c>
      <c r="K91" s="70">
        <f t="shared" si="36"/>
        <v>153445629</v>
      </c>
      <c r="L91" s="71">
        <f t="shared" si="37"/>
        <v>15344563</v>
      </c>
      <c r="M91" s="71">
        <f t="shared" si="38"/>
        <v>241000000</v>
      </c>
      <c r="N91" s="92"/>
      <c r="O91" s="92"/>
      <c r="P91" s="92"/>
      <c r="Q91" s="92"/>
      <c r="R91" s="91"/>
    </row>
    <row r="92" spans="3:18" x14ac:dyDescent="0.3">
      <c r="C92" s="117"/>
      <c r="D92" s="68">
        <v>9</v>
      </c>
      <c r="E92" s="68" t="s">
        <v>42</v>
      </c>
      <c r="F92" s="68">
        <v>510</v>
      </c>
      <c r="G92" s="68">
        <v>237</v>
      </c>
      <c r="H92" s="69">
        <f t="shared" si="33"/>
        <v>241000000</v>
      </c>
      <c r="I92" s="70">
        <f t="shared" si="34"/>
        <v>225655337</v>
      </c>
      <c r="J92" s="69">
        <f t="shared" si="35"/>
        <v>72209808</v>
      </c>
      <c r="K92" s="70">
        <f t="shared" si="36"/>
        <v>153445629</v>
      </c>
      <c r="L92" s="71">
        <f t="shared" si="37"/>
        <v>15344563</v>
      </c>
      <c r="M92" s="71">
        <f t="shared" si="38"/>
        <v>241000000</v>
      </c>
      <c r="N92" s="92"/>
      <c r="O92" s="92"/>
      <c r="P92" s="92"/>
      <c r="Q92" s="92"/>
      <c r="R92" s="91"/>
    </row>
    <row r="93" spans="3:18" x14ac:dyDescent="0.3">
      <c r="C93" s="117"/>
      <c r="D93" s="68">
        <v>10</v>
      </c>
      <c r="E93" s="68" t="s">
        <v>42</v>
      </c>
      <c r="F93" s="68">
        <v>510</v>
      </c>
      <c r="G93" s="68">
        <v>247</v>
      </c>
      <c r="H93" s="69">
        <f t="shared" si="33"/>
        <v>291000000</v>
      </c>
      <c r="I93" s="70">
        <f t="shared" si="34"/>
        <v>272471797</v>
      </c>
      <c r="J93" s="69">
        <f t="shared" si="35"/>
        <v>87191096</v>
      </c>
      <c r="K93" s="70">
        <f t="shared" si="36"/>
        <v>185280822</v>
      </c>
      <c r="L93" s="71">
        <f t="shared" si="37"/>
        <v>18528082</v>
      </c>
      <c r="M93" s="71">
        <f t="shared" si="38"/>
        <v>291000000</v>
      </c>
      <c r="N93" s="92"/>
      <c r="O93" s="92"/>
      <c r="P93" s="92"/>
      <c r="Q93" s="92"/>
      <c r="R93" s="91"/>
    </row>
    <row r="94" spans="3:18" x14ac:dyDescent="0.3">
      <c r="C94" s="117"/>
      <c r="D94" s="68">
        <v>11</v>
      </c>
      <c r="E94" s="68" t="s">
        <v>42</v>
      </c>
      <c r="F94" s="68">
        <v>510</v>
      </c>
      <c r="G94" s="68">
        <v>707</v>
      </c>
      <c r="H94" s="69">
        <f t="shared" si="33"/>
        <v>176000000</v>
      </c>
      <c r="I94" s="70">
        <f t="shared" si="34"/>
        <v>164793939</v>
      </c>
      <c r="J94" s="69">
        <f t="shared" si="35"/>
        <v>52734133</v>
      </c>
      <c r="K94" s="70">
        <f t="shared" si="36"/>
        <v>112059879</v>
      </c>
      <c r="L94" s="71">
        <f t="shared" si="37"/>
        <v>11205988</v>
      </c>
      <c r="M94" s="71">
        <f t="shared" si="38"/>
        <v>176000000</v>
      </c>
      <c r="N94" s="92"/>
      <c r="O94" s="92"/>
      <c r="P94" s="92"/>
      <c r="Q94" s="92"/>
      <c r="R94" s="91"/>
    </row>
    <row r="95" spans="3:18" x14ac:dyDescent="0.3">
      <c r="C95" s="117"/>
      <c r="D95" s="72">
        <v>12</v>
      </c>
      <c r="E95" s="72" t="s">
        <v>42</v>
      </c>
      <c r="F95" s="72">
        <v>510</v>
      </c>
      <c r="G95" s="72">
        <v>907</v>
      </c>
      <c r="H95" s="73">
        <f t="shared" si="33"/>
        <v>180000000</v>
      </c>
      <c r="I95" s="74">
        <f t="shared" si="34"/>
        <v>168539256</v>
      </c>
      <c r="J95" s="73">
        <f t="shared" si="35"/>
        <v>53932637</v>
      </c>
      <c r="K95" s="74">
        <f t="shared" si="36"/>
        <v>114606694</v>
      </c>
      <c r="L95" s="75">
        <f t="shared" si="37"/>
        <v>11460669</v>
      </c>
      <c r="M95" s="75">
        <f t="shared" si="38"/>
        <v>180000000</v>
      </c>
      <c r="N95" s="92"/>
      <c r="O95" s="92"/>
      <c r="P95" s="92"/>
      <c r="Q95" s="92"/>
      <c r="R95" s="91"/>
    </row>
    <row r="96" spans="3:18" x14ac:dyDescent="0.3">
      <c r="C96" s="117"/>
      <c r="D96" s="76">
        <v>13</v>
      </c>
      <c r="E96" s="76" t="s">
        <v>42</v>
      </c>
      <c r="F96" s="76">
        <v>513</v>
      </c>
      <c r="G96" s="76">
        <v>134</v>
      </c>
      <c r="H96" s="77">
        <f t="shared" si="33"/>
        <v>901000000</v>
      </c>
      <c r="I96" s="78">
        <f t="shared" si="34"/>
        <v>843632608</v>
      </c>
      <c r="J96" s="77">
        <f t="shared" si="35"/>
        <v>269962810</v>
      </c>
      <c r="K96" s="78">
        <f t="shared" si="36"/>
        <v>573670173</v>
      </c>
      <c r="L96" s="79">
        <f t="shared" si="37"/>
        <v>57367017</v>
      </c>
      <c r="M96" s="79">
        <f t="shared" si="38"/>
        <v>901000000</v>
      </c>
      <c r="N96" s="92"/>
      <c r="O96" s="92"/>
      <c r="P96" s="92"/>
      <c r="Q96" s="92"/>
      <c r="R96" s="91"/>
    </row>
    <row r="97" spans="3:18" x14ac:dyDescent="0.3">
      <c r="C97" s="117"/>
      <c r="D97" s="68">
        <v>14</v>
      </c>
      <c r="E97" s="68" t="s">
        <v>42</v>
      </c>
      <c r="F97" s="68">
        <v>513</v>
      </c>
      <c r="G97" s="68">
        <v>140</v>
      </c>
      <c r="H97" s="69">
        <f t="shared" si="33"/>
        <v>353000000</v>
      </c>
      <c r="I97" s="70">
        <f t="shared" si="34"/>
        <v>330524207</v>
      </c>
      <c r="J97" s="69">
        <f t="shared" si="35"/>
        <v>105767893</v>
      </c>
      <c r="K97" s="70">
        <f t="shared" si="36"/>
        <v>224756461</v>
      </c>
      <c r="L97" s="71">
        <f t="shared" si="37"/>
        <v>22475646</v>
      </c>
      <c r="M97" s="71">
        <f t="shared" si="38"/>
        <v>353000000</v>
      </c>
      <c r="N97" s="92"/>
      <c r="O97" s="92"/>
      <c r="P97" s="92"/>
      <c r="Q97" s="92"/>
      <c r="R97" s="91"/>
    </row>
    <row r="98" spans="3:18" ht="17.25" thickBot="1" x14ac:dyDescent="0.35">
      <c r="C98" s="118"/>
      <c r="D98" s="80">
        <v>15</v>
      </c>
      <c r="E98" s="80" t="s">
        <v>42</v>
      </c>
      <c r="F98" s="80">
        <v>513</v>
      </c>
      <c r="G98" s="80">
        <v>209</v>
      </c>
      <c r="H98" s="81">
        <f t="shared" si="33"/>
        <v>390000000</v>
      </c>
      <c r="I98" s="82">
        <f t="shared" si="34"/>
        <v>365168388</v>
      </c>
      <c r="J98" s="81">
        <f t="shared" si="35"/>
        <v>116854046</v>
      </c>
      <c r="K98" s="82">
        <f t="shared" si="36"/>
        <v>248314504</v>
      </c>
      <c r="L98" s="83">
        <f t="shared" si="37"/>
        <v>24831450</v>
      </c>
      <c r="M98" s="83">
        <f t="shared" si="38"/>
        <v>390000000</v>
      </c>
      <c r="N98" s="92"/>
      <c r="O98" s="92"/>
      <c r="P98" s="92"/>
      <c r="Q98" s="92"/>
      <c r="R98" s="91"/>
    </row>
    <row r="99" spans="3:18" ht="21.75" thickTop="1" thickBot="1" x14ac:dyDescent="0.35">
      <c r="C99" s="119" t="s">
        <v>6</v>
      </c>
      <c r="D99" s="119"/>
      <c r="E99" s="119"/>
      <c r="F99" s="119"/>
      <c r="G99" s="120"/>
      <c r="H99" s="84">
        <f>SUM(H84:H98)</f>
        <v>5546000000</v>
      </c>
      <c r="I99" s="85">
        <f t="shared" ref="I99:M99" si="39">SUM(I84:I98)</f>
        <v>5192881737</v>
      </c>
      <c r="J99" s="84">
        <f t="shared" si="39"/>
        <v>1661724460</v>
      </c>
      <c r="K99" s="85">
        <f t="shared" si="39"/>
        <v>3531159582</v>
      </c>
      <c r="L99" s="86">
        <f t="shared" si="39"/>
        <v>353115958</v>
      </c>
      <c r="M99" s="86">
        <f t="shared" si="39"/>
        <v>5546000000</v>
      </c>
      <c r="N99" s="93"/>
      <c r="O99" s="93"/>
      <c r="P99" s="93"/>
      <c r="Q99" s="93"/>
      <c r="R99" s="91"/>
    </row>
    <row r="100" spans="3:18" x14ac:dyDescent="0.3">
      <c r="N100" s="91"/>
      <c r="O100" s="91"/>
      <c r="P100" s="91"/>
      <c r="Q100" s="91"/>
      <c r="R100" s="91"/>
    </row>
    <row r="101" spans="3:18" ht="17.25" thickBot="1" x14ac:dyDescent="0.35">
      <c r="N101" s="91"/>
      <c r="O101" s="91"/>
      <c r="P101" s="91"/>
      <c r="Q101" s="91"/>
      <c r="R101" s="91"/>
    </row>
    <row r="102" spans="3:18" ht="21" thickBot="1" x14ac:dyDescent="0.35">
      <c r="C102" s="59" t="s">
        <v>25</v>
      </c>
      <c r="D102" s="60" t="s">
        <v>27</v>
      </c>
      <c r="E102" s="60" t="s">
        <v>0</v>
      </c>
      <c r="F102" s="60" t="s">
        <v>1</v>
      </c>
      <c r="G102" s="60" t="s">
        <v>29</v>
      </c>
      <c r="H102" s="60" t="s">
        <v>49</v>
      </c>
      <c r="I102" s="60" t="s">
        <v>50</v>
      </c>
      <c r="J102" s="60" t="s">
        <v>32</v>
      </c>
      <c r="K102" s="60" t="s">
        <v>33</v>
      </c>
      <c r="L102" s="60" t="s">
        <v>52</v>
      </c>
      <c r="M102" s="61" t="s">
        <v>6</v>
      </c>
      <c r="N102" s="90"/>
      <c r="O102" s="90"/>
      <c r="P102" s="90"/>
      <c r="Q102" s="90"/>
      <c r="R102" s="91"/>
    </row>
    <row r="103" spans="3:18" ht="17.25" thickTop="1" x14ac:dyDescent="0.3">
      <c r="C103" s="116">
        <v>6</v>
      </c>
      <c r="D103" s="95">
        <v>1</v>
      </c>
      <c r="E103" s="95" t="s">
        <v>42</v>
      </c>
      <c r="F103" s="95">
        <v>510</v>
      </c>
      <c r="G103" s="95">
        <v>122</v>
      </c>
      <c r="H103" s="96">
        <f t="shared" ref="H103:H117" si="40">ROUNDUP(M84*90%,-6)</f>
        <v>351000000</v>
      </c>
      <c r="I103" s="97">
        <f>ROUND(H103*$W$7,0)</f>
        <v>328651549</v>
      </c>
      <c r="J103" s="96">
        <f>H103-K103-L103</f>
        <v>105168642</v>
      </c>
      <c r="K103" s="97">
        <f>ROUND(I103*$W$8,0)</f>
        <v>223483053</v>
      </c>
      <c r="L103" s="66">
        <f>ROUND(K103*10%,0)</f>
        <v>22348305</v>
      </c>
      <c r="M103" s="66">
        <f>J103+K103+L103</f>
        <v>351000000</v>
      </c>
      <c r="N103" s="92"/>
      <c r="O103" s="92"/>
      <c r="P103" s="92"/>
      <c r="Q103" s="92"/>
      <c r="R103" s="91"/>
    </row>
    <row r="104" spans="3:18" x14ac:dyDescent="0.3">
      <c r="C104" s="117"/>
      <c r="D104" s="68">
        <v>2</v>
      </c>
      <c r="E104" s="68" t="s">
        <v>42</v>
      </c>
      <c r="F104" s="68">
        <v>510</v>
      </c>
      <c r="G104" s="68">
        <v>141</v>
      </c>
      <c r="H104" s="69">
        <f t="shared" si="40"/>
        <v>416000000</v>
      </c>
      <c r="I104" s="70">
        <f t="shared" ref="I104:I117" si="41">ROUND(H104*$W$7,0)</f>
        <v>389512947</v>
      </c>
      <c r="J104" s="69">
        <f t="shared" ref="J104:J117" si="42">H104-K104-L104</f>
        <v>124644316</v>
      </c>
      <c r="K104" s="70">
        <f t="shared" ref="K104:K117" si="43">ROUND(I104*$W$8,0)</f>
        <v>264868804</v>
      </c>
      <c r="L104" s="71">
        <f t="shared" ref="L104:L117" si="44">ROUND(K104*10%,0)</f>
        <v>26486880</v>
      </c>
      <c r="M104" s="71">
        <f t="shared" ref="M104:M117" si="45">J104+K104+L104</f>
        <v>416000000</v>
      </c>
      <c r="N104" s="92"/>
      <c r="O104" s="92"/>
      <c r="P104" s="92"/>
      <c r="Q104" s="92"/>
      <c r="R104" s="91"/>
    </row>
    <row r="105" spans="3:18" x14ac:dyDescent="0.3">
      <c r="C105" s="117"/>
      <c r="D105" s="68">
        <v>3</v>
      </c>
      <c r="E105" s="68" t="s">
        <v>42</v>
      </c>
      <c r="F105" s="68">
        <v>510</v>
      </c>
      <c r="G105" s="68">
        <v>150</v>
      </c>
      <c r="H105" s="69">
        <f t="shared" si="40"/>
        <v>413000000</v>
      </c>
      <c r="I105" s="70">
        <f t="shared" si="41"/>
        <v>386703959</v>
      </c>
      <c r="J105" s="69">
        <f t="shared" si="42"/>
        <v>123745439</v>
      </c>
      <c r="K105" s="70">
        <f t="shared" si="43"/>
        <v>262958692</v>
      </c>
      <c r="L105" s="71">
        <f t="shared" si="44"/>
        <v>26295869</v>
      </c>
      <c r="M105" s="71">
        <f t="shared" si="45"/>
        <v>413000000</v>
      </c>
      <c r="N105" s="92"/>
      <c r="O105" s="92"/>
      <c r="P105" s="92"/>
      <c r="Q105" s="92"/>
      <c r="R105" s="91"/>
    </row>
    <row r="106" spans="3:18" x14ac:dyDescent="0.3">
      <c r="C106" s="117"/>
      <c r="D106" s="68">
        <v>4</v>
      </c>
      <c r="E106" s="68" t="s">
        <v>42</v>
      </c>
      <c r="F106" s="68">
        <v>510</v>
      </c>
      <c r="G106" s="68">
        <v>159</v>
      </c>
      <c r="H106" s="69">
        <f t="shared" si="40"/>
        <v>331000000</v>
      </c>
      <c r="I106" s="70">
        <f t="shared" si="41"/>
        <v>309924965</v>
      </c>
      <c r="J106" s="69">
        <f t="shared" si="42"/>
        <v>99176126</v>
      </c>
      <c r="K106" s="70">
        <f t="shared" si="43"/>
        <v>210748976</v>
      </c>
      <c r="L106" s="71">
        <f t="shared" si="44"/>
        <v>21074898</v>
      </c>
      <c r="M106" s="71">
        <f t="shared" si="45"/>
        <v>331000000</v>
      </c>
      <c r="N106" s="92"/>
      <c r="O106" s="92"/>
      <c r="P106" s="92"/>
      <c r="Q106" s="92"/>
      <c r="R106" s="91"/>
    </row>
    <row r="107" spans="3:18" x14ac:dyDescent="0.3">
      <c r="C107" s="117"/>
      <c r="D107" s="68">
        <v>5</v>
      </c>
      <c r="E107" s="68" t="s">
        <v>42</v>
      </c>
      <c r="F107" s="68">
        <v>510</v>
      </c>
      <c r="G107" s="68">
        <v>167</v>
      </c>
      <c r="H107" s="69">
        <f t="shared" si="40"/>
        <v>327000000</v>
      </c>
      <c r="I107" s="70">
        <f t="shared" si="41"/>
        <v>306179648</v>
      </c>
      <c r="J107" s="69">
        <f t="shared" si="42"/>
        <v>97977623</v>
      </c>
      <c r="K107" s="70">
        <f t="shared" si="43"/>
        <v>208202161</v>
      </c>
      <c r="L107" s="71">
        <f t="shared" si="44"/>
        <v>20820216</v>
      </c>
      <c r="M107" s="71">
        <f t="shared" si="45"/>
        <v>327000000</v>
      </c>
      <c r="N107" s="92"/>
      <c r="O107" s="92"/>
      <c r="P107" s="92"/>
      <c r="Q107" s="92"/>
      <c r="R107" s="91"/>
    </row>
    <row r="108" spans="3:18" x14ac:dyDescent="0.3">
      <c r="C108" s="117"/>
      <c r="D108" s="68">
        <v>6</v>
      </c>
      <c r="E108" s="68" t="s">
        <v>42</v>
      </c>
      <c r="F108" s="68">
        <v>510</v>
      </c>
      <c r="G108" s="68">
        <v>209</v>
      </c>
      <c r="H108" s="69">
        <f t="shared" si="40"/>
        <v>369000000</v>
      </c>
      <c r="I108" s="70">
        <f t="shared" si="41"/>
        <v>345505474</v>
      </c>
      <c r="J108" s="69">
        <f t="shared" si="42"/>
        <v>110561906</v>
      </c>
      <c r="K108" s="70">
        <f t="shared" si="43"/>
        <v>234943722</v>
      </c>
      <c r="L108" s="71">
        <f t="shared" si="44"/>
        <v>23494372</v>
      </c>
      <c r="M108" s="71">
        <f t="shared" si="45"/>
        <v>369000000</v>
      </c>
      <c r="N108" s="92"/>
      <c r="O108" s="92"/>
      <c r="P108" s="92"/>
      <c r="Q108" s="92"/>
      <c r="R108" s="91"/>
    </row>
    <row r="109" spans="3:18" x14ac:dyDescent="0.3">
      <c r="C109" s="117"/>
      <c r="D109" s="68">
        <v>7</v>
      </c>
      <c r="E109" s="68" t="s">
        <v>42</v>
      </c>
      <c r="F109" s="68">
        <v>510</v>
      </c>
      <c r="G109" s="68">
        <v>230</v>
      </c>
      <c r="H109" s="69">
        <f t="shared" si="40"/>
        <v>292000000</v>
      </c>
      <c r="I109" s="70">
        <f t="shared" si="41"/>
        <v>273408126</v>
      </c>
      <c r="J109" s="69">
        <f t="shared" si="42"/>
        <v>87490721</v>
      </c>
      <c r="K109" s="70">
        <f t="shared" si="43"/>
        <v>185917526</v>
      </c>
      <c r="L109" s="71">
        <f t="shared" si="44"/>
        <v>18591753</v>
      </c>
      <c r="M109" s="71">
        <f t="shared" si="45"/>
        <v>292000000</v>
      </c>
      <c r="N109" s="92"/>
      <c r="O109" s="92"/>
      <c r="P109" s="92"/>
      <c r="Q109" s="92"/>
      <c r="R109" s="91"/>
    </row>
    <row r="110" spans="3:18" x14ac:dyDescent="0.3">
      <c r="C110" s="117"/>
      <c r="D110" s="68">
        <v>8</v>
      </c>
      <c r="E110" s="68" t="s">
        <v>42</v>
      </c>
      <c r="F110" s="68">
        <v>510</v>
      </c>
      <c r="G110" s="68">
        <v>236</v>
      </c>
      <c r="H110" s="69">
        <f t="shared" si="40"/>
        <v>217000000</v>
      </c>
      <c r="I110" s="70">
        <f t="shared" si="41"/>
        <v>203183436</v>
      </c>
      <c r="J110" s="69">
        <f t="shared" si="42"/>
        <v>65018790</v>
      </c>
      <c r="K110" s="70">
        <f t="shared" si="43"/>
        <v>138164736</v>
      </c>
      <c r="L110" s="71">
        <f t="shared" si="44"/>
        <v>13816474</v>
      </c>
      <c r="M110" s="71">
        <f t="shared" si="45"/>
        <v>217000000</v>
      </c>
      <c r="N110" s="92"/>
      <c r="O110" s="92"/>
      <c r="P110" s="92"/>
      <c r="Q110" s="92"/>
      <c r="R110" s="91"/>
    </row>
    <row r="111" spans="3:18" x14ac:dyDescent="0.3">
      <c r="C111" s="117"/>
      <c r="D111" s="68">
        <v>9</v>
      </c>
      <c r="E111" s="68" t="s">
        <v>42</v>
      </c>
      <c r="F111" s="68">
        <v>510</v>
      </c>
      <c r="G111" s="68">
        <v>237</v>
      </c>
      <c r="H111" s="69">
        <f t="shared" si="40"/>
        <v>217000000</v>
      </c>
      <c r="I111" s="70">
        <f t="shared" si="41"/>
        <v>203183436</v>
      </c>
      <c r="J111" s="69">
        <f t="shared" si="42"/>
        <v>65018790</v>
      </c>
      <c r="K111" s="70">
        <f t="shared" si="43"/>
        <v>138164736</v>
      </c>
      <c r="L111" s="71">
        <f t="shared" si="44"/>
        <v>13816474</v>
      </c>
      <c r="M111" s="71">
        <f t="shared" si="45"/>
        <v>217000000</v>
      </c>
      <c r="N111" s="92"/>
      <c r="O111" s="92"/>
      <c r="P111" s="92"/>
      <c r="Q111" s="92"/>
      <c r="R111" s="91"/>
    </row>
    <row r="112" spans="3:18" x14ac:dyDescent="0.3">
      <c r="C112" s="117"/>
      <c r="D112" s="68">
        <v>10</v>
      </c>
      <c r="E112" s="68" t="s">
        <v>42</v>
      </c>
      <c r="F112" s="68">
        <v>510</v>
      </c>
      <c r="G112" s="68">
        <v>247</v>
      </c>
      <c r="H112" s="69">
        <f t="shared" si="40"/>
        <v>262000000</v>
      </c>
      <c r="I112" s="70">
        <f t="shared" si="41"/>
        <v>245318250</v>
      </c>
      <c r="J112" s="69">
        <f t="shared" si="42"/>
        <v>78501949</v>
      </c>
      <c r="K112" s="70">
        <f t="shared" si="43"/>
        <v>166816410</v>
      </c>
      <c r="L112" s="71">
        <f t="shared" si="44"/>
        <v>16681641</v>
      </c>
      <c r="M112" s="71">
        <f t="shared" si="45"/>
        <v>262000000</v>
      </c>
      <c r="N112" s="92"/>
      <c r="O112" s="92"/>
      <c r="P112" s="92"/>
      <c r="Q112" s="92"/>
      <c r="R112" s="91"/>
    </row>
    <row r="113" spans="3:18" x14ac:dyDescent="0.3">
      <c r="C113" s="117"/>
      <c r="D113" s="68">
        <v>11</v>
      </c>
      <c r="E113" s="68" t="s">
        <v>42</v>
      </c>
      <c r="F113" s="68">
        <v>510</v>
      </c>
      <c r="G113" s="68">
        <v>707</v>
      </c>
      <c r="H113" s="69">
        <f t="shared" si="40"/>
        <v>159000000</v>
      </c>
      <c r="I113" s="70">
        <f t="shared" si="41"/>
        <v>148876343</v>
      </c>
      <c r="J113" s="69">
        <f t="shared" si="42"/>
        <v>47640496</v>
      </c>
      <c r="K113" s="70">
        <f t="shared" si="43"/>
        <v>101235913</v>
      </c>
      <c r="L113" s="71">
        <f t="shared" si="44"/>
        <v>10123591</v>
      </c>
      <c r="M113" s="71">
        <f t="shared" si="45"/>
        <v>159000000</v>
      </c>
      <c r="N113" s="92"/>
      <c r="O113" s="92"/>
      <c r="P113" s="92"/>
      <c r="Q113" s="92"/>
      <c r="R113" s="91"/>
    </row>
    <row r="114" spans="3:18" x14ac:dyDescent="0.3">
      <c r="C114" s="117"/>
      <c r="D114" s="72">
        <v>12</v>
      </c>
      <c r="E114" s="72" t="s">
        <v>42</v>
      </c>
      <c r="F114" s="72">
        <v>510</v>
      </c>
      <c r="G114" s="72">
        <v>907</v>
      </c>
      <c r="H114" s="73">
        <f t="shared" si="40"/>
        <v>162000000</v>
      </c>
      <c r="I114" s="74">
        <f t="shared" si="41"/>
        <v>151685330</v>
      </c>
      <c r="J114" s="73">
        <f t="shared" si="42"/>
        <v>48539374</v>
      </c>
      <c r="K114" s="74">
        <f t="shared" si="43"/>
        <v>103146024</v>
      </c>
      <c r="L114" s="75">
        <f t="shared" si="44"/>
        <v>10314602</v>
      </c>
      <c r="M114" s="75">
        <f t="shared" si="45"/>
        <v>162000000</v>
      </c>
      <c r="N114" s="92"/>
      <c r="O114" s="92"/>
      <c r="P114" s="92"/>
      <c r="Q114" s="92"/>
      <c r="R114" s="91"/>
    </row>
    <row r="115" spans="3:18" x14ac:dyDescent="0.3">
      <c r="C115" s="117"/>
      <c r="D115" s="76">
        <v>13</v>
      </c>
      <c r="E115" s="76" t="s">
        <v>42</v>
      </c>
      <c r="F115" s="76">
        <v>513</v>
      </c>
      <c r="G115" s="76">
        <v>134</v>
      </c>
      <c r="H115" s="77">
        <f t="shared" si="40"/>
        <v>811000000</v>
      </c>
      <c r="I115" s="78">
        <f t="shared" si="41"/>
        <v>759362980</v>
      </c>
      <c r="J115" s="77">
        <f t="shared" si="42"/>
        <v>242996491</v>
      </c>
      <c r="K115" s="78">
        <f t="shared" si="43"/>
        <v>516366826</v>
      </c>
      <c r="L115" s="79">
        <f t="shared" si="44"/>
        <v>51636683</v>
      </c>
      <c r="M115" s="79">
        <f t="shared" si="45"/>
        <v>811000000</v>
      </c>
      <c r="N115" s="92"/>
      <c r="O115" s="92"/>
      <c r="P115" s="92"/>
      <c r="Q115" s="92"/>
      <c r="R115" s="91"/>
    </row>
    <row r="116" spans="3:18" x14ac:dyDescent="0.3">
      <c r="C116" s="117"/>
      <c r="D116" s="68">
        <v>14</v>
      </c>
      <c r="E116" s="68" t="s">
        <v>42</v>
      </c>
      <c r="F116" s="68">
        <v>513</v>
      </c>
      <c r="G116" s="68">
        <v>140</v>
      </c>
      <c r="H116" s="69">
        <f t="shared" si="40"/>
        <v>318000000</v>
      </c>
      <c r="I116" s="70">
        <f t="shared" si="41"/>
        <v>297752685</v>
      </c>
      <c r="J116" s="69">
        <f t="shared" si="42"/>
        <v>95280991</v>
      </c>
      <c r="K116" s="70">
        <f t="shared" si="43"/>
        <v>202471826</v>
      </c>
      <c r="L116" s="71">
        <f t="shared" si="44"/>
        <v>20247183</v>
      </c>
      <c r="M116" s="71">
        <f t="shared" si="45"/>
        <v>318000000</v>
      </c>
      <c r="N116" s="92"/>
      <c r="O116" s="92"/>
      <c r="P116" s="92"/>
      <c r="Q116" s="92"/>
      <c r="R116" s="91"/>
    </row>
    <row r="117" spans="3:18" ht="17.25" thickBot="1" x14ac:dyDescent="0.35">
      <c r="C117" s="118"/>
      <c r="D117" s="80">
        <v>15</v>
      </c>
      <c r="E117" s="80" t="s">
        <v>42</v>
      </c>
      <c r="F117" s="80">
        <v>513</v>
      </c>
      <c r="G117" s="80">
        <v>209</v>
      </c>
      <c r="H117" s="81">
        <f t="shared" si="40"/>
        <v>351000000</v>
      </c>
      <c r="I117" s="82">
        <f t="shared" si="41"/>
        <v>328651549</v>
      </c>
      <c r="J117" s="81">
        <f t="shared" si="42"/>
        <v>105168642</v>
      </c>
      <c r="K117" s="82">
        <f t="shared" si="43"/>
        <v>223483053</v>
      </c>
      <c r="L117" s="83">
        <f t="shared" si="44"/>
        <v>22348305</v>
      </c>
      <c r="M117" s="83">
        <f t="shared" si="45"/>
        <v>351000000</v>
      </c>
      <c r="N117" s="92"/>
      <c r="O117" s="92"/>
      <c r="P117" s="92"/>
      <c r="Q117" s="92"/>
      <c r="R117" s="91"/>
    </row>
    <row r="118" spans="3:18" ht="21.75" thickTop="1" thickBot="1" x14ac:dyDescent="0.35">
      <c r="C118" s="119" t="s">
        <v>6</v>
      </c>
      <c r="D118" s="119"/>
      <c r="E118" s="119"/>
      <c r="F118" s="119"/>
      <c r="G118" s="120"/>
      <c r="H118" s="84">
        <f>SUM(H103:H117)</f>
        <v>4996000000</v>
      </c>
      <c r="I118" s="85">
        <f t="shared" ref="I118:M118" si="46">SUM(I103:I117)</f>
        <v>4677900677</v>
      </c>
      <c r="J118" s="84">
        <f t="shared" si="46"/>
        <v>1496930296</v>
      </c>
      <c r="K118" s="85">
        <f t="shared" si="46"/>
        <v>3180972458</v>
      </c>
      <c r="L118" s="86">
        <f t="shared" si="46"/>
        <v>318097246</v>
      </c>
      <c r="M118" s="86">
        <f t="shared" si="46"/>
        <v>4996000000</v>
      </c>
      <c r="N118" s="93"/>
      <c r="O118" s="93"/>
      <c r="P118" s="93"/>
      <c r="Q118" s="93"/>
      <c r="R118" s="91"/>
    </row>
    <row r="119" spans="3:18" x14ac:dyDescent="0.3">
      <c r="N119" s="91"/>
      <c r="O119" s="91"/>
      <c r="P119" s="91"/>
      <c r="Q119" s="91"/>
      <c r="R119" s="91"/>
    </row>
    <row r="120" spans="3:18" ht="17.25" thickBot="1" x14ac:dyDescent="0.35">
      <c r="N120" s="91"/>
      <c r="O120" s="91"/>
      <c r="P120" s="91"/>
      <c r="Q120" s="91"/>
      <c r="R120" s="91"/>
    </row>
    <row r="121" spans="3:18" ht="21" thickBot="1" x14ac:dyDescent="0.35">
      <c r="C121" s="59" t="s">
        <v>25</v>
      </c>
      <c r="D121" s="60" t="s">
        <v>27</v>
      </c>
      <c r="E121" s="60" t="s">
        <v>0</v>
      </c>
      <c r="F121" s="60" t="s">
        <v>1</v>
      </c>
      <c r="G121" s="60" t="s">
        <v>29</v>
      </c>
      <c r="H121" s="60" t="s">
        <v>49</v>
      </c>
      <c r="I121" s="60" t="s">
        <v>50</v>
      </c>
      <c r="J121" s="60" t="s">
        <v>32</v>
      </c>
      <c r="K121" s="60" t="s">
        <v>33</v>
      </c>
      <c r="L121" s="60" t="s">
        <v>52</v>
      </c>
      <c r="M121" s="61" t="s">
        <v>6</v>
      </c>
      <c r="N121" s="90"/>
      <c r="O121" s="90"/>
      <c r="P121" s="90"/>
      <c r="Q121" s="90"/>
      <c r="R121" s="91"/>
    </row>
    <row r="122" spans="3:18" ht="17.25" thickTop="1" x14ac:dyDescent="0.3">
      <c r="C122" s="116">
        <v>7</v>
      </c>
      <c r="D122" s="95">
        <v>1</v>
      </c>
      <c r="E122" s="95" t="s">
        <v>42</v>
      </c>
      <c r="F122" s="95">
        <v>510</v>
      </c>
      <c r="G122" s="95">
        <v>122</v>
      </c>
      <c r="H122" s="96">
        <f t="shared" ref="H122:H136" si="47">ROUNDUP(M103*90%,-6)</f>
        <v>316000000</v>
      </c>
      <c r="I122" s="97">
        <f>ROUND(H122*$W$7,0)</f>
        <v>295880027</v>
      </c>
      <c r="J122" s="96">
        <f>H122-K122-L122</f>
        <v>94681740</v>
      </c>
      <c r="K122" s="97">
        <f>ROUND(I122*$W$8,0)</f>
        <v>201198418</v>
      </c>
      <c r="L122" s="66">
        <f>ROUND(K122*10%,0)</f>
        <v>20119842</v>
      </c>
      <c r="M122" s="66">
        <f>J122+K122+L122</f>
        <v>316000000</v>
      </c>
      <c r="N122" s="92"/>
      <c r="O122" s="92"/>
      <c r="P122" s="92"/>
      <c r="Q122" s="92"/>
      <c r="R122" s="91"/>
    </row>
    <row r="123" spans="3:18" x14ac:dyDescent="0.3">
      <c r="C123" s="117"/>
      <c r="D123" s="68">
        <v>2</v>
      </c>
      <c r="E123" s="68" t="s">
        <v>42</v>
      </c>
      <c r="F123" s="68">
        <v>510</v>
      </c>
      <c r="G123" s="68">
        <v>141</v>
      </c>
      <c r="H123" s="69">
        <f t="shared" si="47"/>
        <v>375000000</v>
      </c>
      <c r="I123" s="70">
        <f t="shared" ref="I123:I136" si="48">ROUND(H123*$W$7,0)</f>
        <v>351123450</v>
      </c>
      <c r="J123" s="69">
        <f t="shared" ref="J123:J136" si="49">H123-K123-L123</f>
        <v>112359659</v>
      </c>
      <c r="K123" s="70">
        <f t="shared" ref="K123:K136" si="50">ROUND(I123*$W$8,0)</f>
        <v>238763946</v>
      </c>
      <c r="L123" s="71">
        <f t="shared" ref="L123:L136" si="51">ROUND(K123*10%,0)</f>
        <v>23876395</v>
      </c>
      <c r="M123" s="71">
        <f t="shared" ref="M123:M136" si="52">J123+K123+L123</f>
        <v>375000000</v>
      </c>
      <c r="N123" s="92"/>
      <c r="O123" s="92"/>
      <c r="P123" s="92"/>
      <c r="Q123" s="92"/>
      <c r="R123" s="91"/>
    </row>
    <row r="124" spans="3:18" x14ac:dyDescent="0.3">
      <c r="C124" s="117"/>
      <c r="D124" s="68">
        <v>3</v>
      </c>
      <c r="E124" s="68" t="s">
        <v>42</v>
      </c>
      <c r="F124" s="68">
        <v>510</v>
      </c>
      <c r="G124" s="68">
        <v>150</v>
      </c>
      <c r="H124" s="69">
        <f t="shared" si="47"/>
        <v>372000000</v>
      </c>
      <c r="I124" s="70">
        <f t="shared" si="48"/>
        <v>348314462</v>
      </c>
      <c r="J124" s="69">
        <f t="shared" si="49"/>
        <v>111460783</v>
      </c>
      <c r="K124" s="70">
        <f t="shared" si="50"/>
        <v>236853834</v>
      </c>
      <c r="L124" s="71">
        <f t="shared" si="51"/>
        <v>23685383</v>
      </c>
      <c r="M124" s="71">
        <f t="shared" si="52"/>
        <v>372000000</v>
      </c>
      <c r="N124" s="92"/>
      <c r="O124" s="92"/>
      <c r="P124" s="92"/>
      <c r="Q124" s="92"/>
      <c r="R124" s="91"/>
    </row>
    <row r="125" spans="3:18" x14ac:dyDescent="0.3">
      <c r="C125" s="117"/>
      <c r="D125" s="68">
        <v>4</v>
      </c>
      <c r="E125" s="68" t="s">
        <v>42</v>
      </c>
      <c r="F125" s="68">
        <v>510</v>
      </c>
      <c r="G125" s="68">
        <v>159</v>
      </c>
      <c r="H125" s="69">
        <f t="shared" si="47"/>
        <v>298000000</v>
      </c>
      <c r="I125" s="70">
        <f t="shared" si="48"/>
        <v>279026101</v>
      </c>
      <c r="J125" s="69">
        <f t="shared" si="49"/>
        <v>89288476</v>
      </c>
      <c r="K125" s="70">
        <f t="shared" si="50"/>
        <v>189737749</v>
      </c>
      <c r="L125" s="71">
        <f t="shared" si="51"/>
        <v>18973775</v>
      </c>
      <c r="M125" s="71">
        <f t="shared" si="52"/>
        <v>298000000</v>
      </c>
      <c r="N125" s="92"/>
      <c r="O125" s="92"/>
      <c r="P125" s="92"/>
      <c r="Q125" s="92"/>
      <c r="R125" s="91"/>
    </row>
    <row r="126" spans="3:18" x14ac:dyDescent="0.3">
      <c r="C126" s="117"/>
      <c r="D126" s="68">
        <v>5</v>
      </c>
      <c r="E126" s="68" t="s">
        <v>42</v>
      </c>
      <c r="F126" s="68">
        <v>510</v>
      </c>
      <c r="G126" s="68">
        <v>167</v>
      </c>
      <c r="H126" s="69">
        <f t="shared" si="47"/>
        <v>295000000</v>
      </c>
      <c r="I126" s="70">
        <f t="shared" si="48"/>
        <v>276217114</v>
      </c>
      <c r="J126" s="69">
        <f t="shared" si="49"/>
        <v>88389598</v>
      </c>
      <c r="K126" s="70">
        <f t="shared" si="50"/>
        <v>187827638</v>
      </c>
      <c r="L126" s="71">
        <f t="shared" si="51"/>
        <v>18782764</v>
      </c>
      <c r="M126" s="71">
        <f t="shared" si="52"/>
        <v>295000000</v>
      </c>
      <c r="N126" s="92"/>
      <c r="O126" s="92"/>
      <c r="P126" s="92"/>
      <c r="Q126" s="92"/>
      <c r="R126" s="91"/>
    </row>
    <row r="127" spans="3:18" x14ac:dyDescent="0.3">
      <c r="C127" s="117"/>
      <c r="D127" s="68">
        <v>6</v>
      </c>
      <c r="E127" s="68" t="s">
        <v>42</v>
      </c>
      <c r="F127" s="68">
        <v>510</v>
      </c>
      <c r="G127" s="68">
        <v>209</v>
      </c>
      <c r="H127" s="69">
        <f t="shared" si="47"/>
        <v>333000000</v>
      </c>
      <c r="I127" s="70">
        <f t="shared" si="48"/>
        <v>311797623</v>
      </c>
      <c r="J127" s="69">
        <f t="shared" si="49"/>
        <v>99775378</v>
      </c>
      <c r="K127" s="70">
        <f t="shared" si="50"/>
        <v>212022384</v>
      </c>
      <c r="L127" s="71">
        <f t="shared" si="51"/>
        <v>21202238</v>
      </c>
      <c r="M127" s="71">
        <f t="shared" si="52"/>
        <v>333000000</v>
      </c>
      <c r="N127" s="92"/>
      <c r="O127" s="92"/>
      <c r="P127" s="92"/>
      <c r="Q127" s="92"/>
      <c r="R127" s="91"/>
    </row>
    <row r="128" spans="3:18" x14ac:dyDescent="0.3">
      <c r="C128" s="117"/>
      <c r="D128" s="68">
        <v>7</v>
      </c>
      <c r="E128" s="68" t="s">
        <v>42</v>
      </c>
      <c r="F128" s="68">
        <v>510</v>
      </c>
      <c r="G128" s="68">
        <v>230</v>
      </c>
      <c r="H128" s="69">
        <f t="shared" si="47"/>
        <v>263000000</v>
      </c>
      <c r="I128" s="70">
        <f t="shared" si="48"/>
        <v>246254579</v>
      </c>
      <c r="J128" s="69">
        <f t="shared" si="49"/>
        <v>78801575</v>
      </c>
      <c r="K128" s="70">
        <f t="shared" si="50"/>
        <v>167453114</v>
      </c>
      <c r="L128" s="71">
        <f t="shared" si="51"/>
        <v>16745311</v>
      </c>
      <c r="M128" s="71">
        <f t="shared" si="52"/>
        <v>263000000</v>
      </c>
      <c r="N128" s="92"/>
      <c r="O128" s="92"/>
      <c r="P128" s="92"/>
      <c r="Q128" s="92"/>
      <c r="R128" s="91"/>
    </row>
    <row r="129" spans="3:18" x14ac:dyDescent="0.3">
      <c r="C129" s="117"/>
      <c r="D129" s="68">
        <v>8</v>
      </c>
      <c r="E129" s="68" t="s">
        <v>42</v>
      </c>
      <c r="F129" s="68">
        <v>510</v>
      </c>
      <c r="G129" s="68">
        <v>236</v>
      </c>
      <c r="H129" s="69">
        <f t="shared" si="47"/>
        <v>196000000</v>
      </c>
      <c r="I129" s="70">
        <f t="shared" si="48"/>
        <v>183520523</v>
      </c>
      <c r="J129" s="69">
        <f t="shared" si="49"/>
        <v>58726648</v>
      </c>
      <c r="K129" s="70">
        <f t="shared" si="50"/>
        <v>124793956</v>
      </c>
      <c r="L129" s="71">
        <f t="shared" si="51"/>
        <v>12479396</v>
      </c>
      <c r="M129" s="71">
        <f t="shared" si="52"/>
        <v>196000000</v>
      </c>
      <c r="N129" s="92"/>
      <c r="O129" s="92"/>
      <c r="P129" s="92"/>
      <c r="Q129" s="92"/>
      <c r="R129" s="91"/>
    </row>
    <row r="130" spans="3:18" x14ac:dyDescent="0.3">
      <c r="C130" s="117"/>
      <c r="D130" s="68">
        <v>9</v>
      </c>
      <c r="E130" s="68" t="s">
        <v>42</v>
      </c>
      <c r="F130" s="68">
        <v>510</v>
      </c>
      <c r="G130" s="68">
        <v>237</v>
      </c>
      <c r="H130" s="69">
        <f t="shared" si="47"/>
        <v>196000000</v>
      </c>
      <c r="I130" s="70">
        <f t="shared" si="48"/>
        <v>183520523</v>
      </c>
      <c r="J130" s="69">
        <f t="shared" si="49"/>
        <v>58726648</v>
      </c>
      <c r="K130" s="70">
        <f t="shared" si="50"/>
        <v>124793956</v>
      </c>
      <c r="L130" s="71">
        <f t="shared" si="51"/>
        <v>12479396</v>
      </c>
      <c r="M130" s="71">
        <f t="shared" si="52"/>
        <v>196000000</v>
      </c>
      <c r="N130" s="92"/>
      <c r="O130" s="92"/>
      <c r="P130" s="92"/>
      <c r="Q130" s="92"/>
      <c r="R130" s="91"/>
    </row>
    <row r="131" spans="3:18" x14ac:dyDescent="0.3">
      <c r="C131" s="117"/>
      <c r="D131" s="68">
        <v>10</v>
      </c>
      <c r="E131" s="68" t="s">
        <v>42</v>
      </c>
      <c r="F131" s="68">
        <v>510</v>
      </c>
      <c r="G131" s="68">
        <v>247</v>
      </c>
      <c r="H131" s="69">
        <f t="shared" si="47"/>
        <v>236000000</v>
      </c>
      <c r="I131" s="70">
        <f t="shared" si="48"/>
        <v>220973691</v>
      </c>
      <c r="J131" s="69">
        <f t="shared" si="49"/>
        <v>70711679</v>
      </c>
      <c r="K131" s="70">
        <f t="shared" si="50"/>
        <v>150262110</v>
      </c>
      <c r="L131" s="71">
        <f t="shared" si="51"/>
        <v>15026211</v>
      </c>
      <c r="M131" s="71">
        <f t="shared" si="52"/>
        <v>236000000</v>
      </c>
      <c r="N131" s="92"/>
      <c r="O131" s="92"/>
      <c r="P131" s="92"/>
      <c r="Q131" s="92"/>
      <c r="R131" s="91"/>
    </row>
    <row r="132" spans="3:18" x14ac:dyDescent="0.3">
      <c r="C132" s="117"/>
      <c r="D132" s="68">
        <v>11</v>
      </c>
      <c r="E132" s="68" t="s">
        <v>42</v>
      </c>
      <c r="F132" s="68">
        <v>510</v>
      </c>
      <c r="G132" s="68">
        <v>707</v>
      </c>
      <c r="H132" s="69">
        <f t="shared" si="47"/>
        <v>144000000</v>
      </c>
      <c r="I132" s="70">
        <f t="shared" si="48"/>
        <v>134831405</v>
      </c>
      <c r="J132" s="69">
        <f t="shared" si="49"/>
        <v>43146109</v>
      </c>
      <c r="K132" s="70">
        <f t="shared" si="50"/>
        <v>91685355</v>
      </c>
      <c r="L132" s="71">
        <f t="shared" si="51"/>
        <v>9168536</v>
      </c>
      <c r="M132" s="71">
        <f t="shared" si="52"/>
        <v>144000000</v>
      </c>
      <c r="N132" s="92"/>
      <c r="O132" s="92"/>
      <c r="P132" s="92"/>
      <c r="Q132" s="92"/>
      <c r="R132" s="91"/>
    </row>
    <row r="133" spans="3:18" x14ac:dyDescent="0.3">
      <c r="C133" s="117"/>
      <c r="D133" s="72">
        <v>12</v>
      </c>
      <c r="E133" s="72" t="s">
        <v>42</v>
      </c>
      <c r="F133" s="72">
        <v>510</v>
      </c>
      <c r="G133" s="72">
        <v>907</v>
      </c>
      <c r="H133" s="73">
        <f t="shared" si="47"/>
        <v>146000000</v>
      </c>
      <c r="I133" s="74">
        <f t="shared" si="48"/>
        <v>136704063</v>
      </c>
      <c r="J133" s="73">
        <f t="shared" si="49"/>
        <v>43745361</v>
      </c>
      <c r="K133" s="74">
        <f t="shared" si="50"/>
        <v>92958763</v>
      </c>
      <c r="L133" s="75">
        <f t="shared" si="51"/>
        <v>9295876</v>
      </c>
      <c r="M133" s="75">
        <f t="shared" si="52"/>
        <v>146000000</v>
      </c>
      <c r="N133" s="92"/>
      <c r="O133" s="92"/>
      <c r="P133" s="92"/>
      <c r="Q133" s="92"/>
      <c r="R133" s="91"/>
    </row>
    <row r="134" spans="3:18" x14ac:dyDescent="0.3">
      <c r="C134" s="117"/>
      <c r="D134" s="76">
        <v>13</v>
      </c>
      <c r="E134" s="76" t="s">
        <v>42</v>
      </c>
      <c r="F134" s="76">
        <v>513</v>
      </c>
      <c r="G134" s="76">
        <v>134</v>
      </c>
      <c r="H134" s="77">
        <f t="shared" si="47"/>
        <v>730000000</v>
      </c>
      <c r="I134" s="78">
        <f t="shared" si="48"/>
        <v>683520315</v>
      </c>
      <c r="J134" s="77">
        <f t="shared" si="49"/>
        <v>218726805</v>
      </c>
      <c r="K134" s="78">
        <f t="shared" si="50"/>
        <v>464793814</v>
      </c>
      <c r="L134" s="79">
        <f t="shared" si="51"/>
        <v>46479381</v>
      </c>
      <c r="M134" s="79">
        <f t="shared" si="52"/>
        <v>730000000</v>
      </c>
      <c r="N134" s="92"/>
      <c r="O134" s="92"/>
      <c r="P134" s="92"/>
      <c r="Q134" s="92"/>
      <c r="R134" s="91"/>
    </row>
    <row r="135" spans="3:18" x14ac:dyDescent="0.3">
      <c r="C135" s="117"/>
      <c r="D135" s="68">
        <v>14</v>
      </c>
      <c r="E135" s="68" t="s">
        <v>42</v>
      </c>
      <c r="F135" s="68">
        <v>513</v>
      </c>
      <c r="G135" s="68">
        <v>140</v>
      </c>
      <c r="H135" s="69">
        <f t="shared" si="47"/>
        <v>287000000</v>
      </c>
      <c r="I135" s="70">
        <f t="shared" si="48"/>
        <v>268726480</v>
      </c>
      <c r="J135" s="69">
        <f t="shared" si="49"/>
        <v>85992593</v>
      </c>
      <c r="K135" s="70">
        <f t="shared" si="50"/>
        <v>182734006</v>
      </c>
      <c r="L135" s="71">
        <f t="shared" si="51"/>
        <v>18273401</v>
      </c>
      <c r="M135" s="71">
        <f t="shared" si="52"/>
        <v>287000000</v>
      </c>
      <c r="N135" s="92"/>
      <c r="O135" s="92"/>
      <c r="P135" s="92"/>
      <c r="Q135" s="92"/>
      <c r="R135" s="91"/>
    </row>
    <row r="136" spans="3:18" ht="17.25" thickBot="1" x14ac:dyDescent="0.35">
      <c r="C136" s="118"/>
      <c r="D136" s="80">
        <v>15</v>
      </c>
      <c r="E136" s="80" t="s">
        <v>42</v>
      </c>
      <c r="F136" s="80">
        <v>513</v>
      </c>
      <c r="G136" s="80">
        <v>209</v>
      </c>
      <c r="H136" s="81">
        <f t="shared" si="47"/>
        <v>316000000</v>
      </c>
      <c r="I136" s="82">
        <f t="shared" si="48"/>
        <v>295880027</v>
      </c>
      <c r="J136" s="81">
        <f t="shared" si="49"/>
        <v>94681740</v>
      </c>
      <c r="K136" s="82">
        <f t="shared" si="50"/>
        <v>201198418</v>
      </c>
      <c r="L136" s="83">
        <f t="shared" si="51"/>
        <v>20119842</v>
      </c>
      <c r="M136" s="83">
        <f t="shared" si="52"/>
        <v>316000000</v>
      </c>
      <c r="N136" s="92"/>
      <c r="O136" s="92"/>
      <c r="P136" s="92"/>
      <c r="Q136" s="92"/>
      <c r="R136" s="91"/>
    </row>
    <row r="137" spans="3:18" ht="21.75" thickTop="1" thickBot="1" x14ac:dyDescent="0.35">
      <c r="C137" s="119" t="s">
        <v>6</v>
      </c>
      <c r="D137" s="119"/>
      <c r="E137" s="119"/>
      <c r="F137" s="119"/>
      <c r="G137" s="120"/>
      <c r="H137" s="84">
        <f>SUM(H122:H136)</f>
        <v>4503000000</v>
      </c>
      <c r="I137" s="85">
        <f t="shared" ref="I137:M137" si="53">SUM(I122:I136)</f>
        <v>4216290383</v>
      </c>
      <c r="J137" s="84">
        <f t="shared" si="53"/>
        <v>1349214792</v>
      </c>
      <c r="K137" s="85">
        <f t="shared" si="53"/>
        <v>2867077461</v>
      </c>
      <c r="L137" s="86">
        <f t="shared" si="53"/>
        <v>286707747</v>
      </c>
      <c r="M137" s="86">
        <f t="shared" si="53"/>
        <v>4503000000</v>
      </c>
      <c r="N137" s="93"/>
      <c r="O137" s="93"/>
      <c r="P137" s="93"/>
      <c r="Q137" s="93"/>
      <c r="R137" s="91"/>
    </row>
    <row r="138" spans="3:18" x14ac:dyDescent="0.3">
      <c r="N138" s="91"/>
      <c r="O138" s="91"/>
      <c r="P138" s="91"/>
      <c r="Q138" s="91"/>
      <c r="R138" s="91"/>
    </row>
    <row r="139" spans="3:18" ht="17.25" thickBot="1" x14ac:dyDescent="0.35">
      <c r="N139" s="91"/>
      <c r="O139" s="91"/>
      <c r="P139" s="91"/>
      <c r="Q139" s="91"/>
      <c r="R139" s="91"/>
    </row>
    <row r="140" spans="3:18" ht="21" thickBot="1" x14ac:dyDescent="0.35">
      <c r="C140" s="59" t="s">
        <v>25</v>
      </c>
      <c r="D140" s="60" t="s">
        <v>27</v>
      </c>
      <c r="E140" s="60" t="s">
        <v>0</v>
      </c>
      <c r="F140" s="60" t="s">
        <v>1</v>
      </c>
      <c r="G140" s="60" t="s">
        <v>29</v>
      </c>
      <c r="H140" s="60" t="s">
        <v>49</v>
      </c>
      <c r="I140" s="60" t="s">
        <v>50</v>
      </c>
      <c r="J140" s="60" t="s">
        <v>32</v>
      </c>
      <c r="K140" s="60" t="s">
        <v>33</v>
      </c>
      <c r="L140" s="60" t="s">
        <v>52</v>
      </c>
      <c r="M140" s="61" t="s">
        <v>6</v>
      </c>
      <c r="N140" s="90"/>
      <c r="O140" s="90"/>
      <c r="P140" s="90"/>
      <c r="Q140" s="90"/>
      <c r="R140" s="91"/>
    </row>
    <row r="141" spans="3:18" ht="17.25" thickTop="1" x14ac:dyDescent="0.3">
      <c r="C141" s="116">
        <v>8</v>
      </c>
      <c r="D141" s="95">
        <v>1</v>
      </c>
      <c r="E141" s="95" t="s">
        <v>42</v>
      </c>
      <c r="F141" s="95">
        <v>510</v>
      </c>
      <c r="G141" s="95">
        <v>122</v>
      </c>
      <c r="H141" s="96">
        <f t="shared" ref="H141:H155" si="54">ROUNDUP(M122*90%,-6)</f>
        <v>285000000</v>
      </c>
      <c r="I141" s="97">
        <f>ROUND(H141*$W$7,0)</f>
        <v>266853822</v>
      </c>
      <c r="J141" s="96">
        <f>H141-K141-L141</f>
        <v>85393341</v>
      </c>
      <c r="K141" s="97">
        <f>ROUND(I141*$W$8,0)</f>
        <v>181460599</v>
      </c>
      <c r="L141" s="66">
        <f>ROUND(K141*10%,0)</f>
        <v>18146060</v>
      </c>
      <c r="M141" s="66">
        <f>J141+K141+L141</f>
        <v>285000000</v>
      </c>
      <c r="N141" s="92"/>
      <c r="O141" s="92"/>
      <c r="P141" s="92"/>
      <c r="Q141" s="92"/>
      <c r="R141" s="91"/>
    </row>
    <row r="142" spans="3:18" x14ac:dyDescent="0.3">
      <c r="C142" s="117"/>
      <c r="D142" s="68">
        <v>2</v>
      </c>
      <c r="E142" s="68" t="s">
        <v>42</v>
      </c>
      <c r="F142" s="68">
        <v>510</v>
      </c>
      <c r="G142" s="68">
        <v>141</v>
      </c>
      <c r="H142" s="69">
        <f t="shared" si="54"/>
        <v>338000000</v>
      </c>
      <c r="I142" s="70">
        <f t="shared" ref="I142:I155" si="55">ROUND(H142*$W$7,0)</f>
        <v>316479269</v>
      </c>
      <c r="J142" s="69">
        <f t="shared" ref="J142:J155" si="56">H142-K142-L142</f>
        <v>101273507</v>
      </c>
      <c r="K142" s="70">
        <f t="shared" ref="K142:K155" si="57">ROUND(I142*$W$8,0)</f>
        <v>215205903</v>
      </c>
      <c r="L142" s="71">
        <f t="shared" ref="L142:L155" si="58">ROUND(K142*10%,0)</f>
        <v>21520590</v>
      </c>
      <c r="M142" s="71">
        <f t="shared" ref="M142:M155" si="59">J142+K142+L142</f>
        <v>338000000</v>
      </c>
      <c r="N142" s="92"/>
      <c r="O142" s="92"/>
      <c r="P142" s="92"/>
      <c r="Q142" s="92"/>
      <c r="R142" s="91"/>
    </row>
    <row r="143" spans="3:18" x14ac:dyDescent="0.3">
      <c r="C143" s="117"/>
      <c r="D143" s="68">
        <v>3</v>
      </c>
      <c r="E143" s="68" t="s">
        <v>42</v>
      </c>
      <c r="F143" s="68">
        <v>510</v>
      </c>
      <c r="G143" s="68">
        <v>150</v>
      </c>
      <c r="H143" s="69">
        <f t="shared" si="54"/>
        <v>335000000</v>
      </c>
      <c r="I143" s="70">
        <f t="shared" si="55"/>
        <v>313670282</v>
      </c>
      <c r="J143" s="69">
        <f t="shared" si="56"/>
        <v>100374629</v>
      </c>
      <c r="K143" s="70">
        <f t="shared" si="57"/>
        <v>213295792</v>
      </c>
      <c r="L143" s="71">
        <f t="shared" si="58"/>
        <v>21329579</v>
      </c>
      <c r="M143" s="71">
        <f t="shared" si="59"/>
        <v>335000000</v>
      </c>
      <c r="N143" s="92"/>
      <c r="O143" s="92"/>
      <c r="P143" s="92"/>
      <c r="Q143" s="92"/>
      <c r="R143" s="91"/>
    </row>
    <row r="144" spans="3:18" x14ac:dyDescent="0.3">
      <c r="C144" s="117"/>
      <c r="D144" s="68">
        <v>4</v>
      </c>
      <c r="E144" s="68" t="s">
        <v>42</v>
      </c>
      <c r="F144" s="68">
        <v>510</v>
      </c>
      <c r="G144" s="68">
        <v>159</v>
      </c>
      <c r="H144" s="69">
        <f t="shared" si="54"/>
        <v>269000000</v>
      </c>
      <c r="I144" s="70">
        <f t="shared" si="55"/>
        <v>251872555</v>
      </c>
      <c r="J144" s="69">
        <f t="shared" si="56"/>
        <v>80599329</v>
      </c>
      <c r="K144" s="70">
        <f t="shared" si="57"/>
        <v>171273337</v>
      </c>
      <c r="L144" s="71">
        <f t="shared" si="58"/>
        <v>17127334</v>
      </c>
      <c r="M144" s="71">
        <f t="shared" si="59"/>
        <v>269000000</v>
      </c>
      <c r="N144" s="92"/>
      <c r="O144" s="92"/>
      <c r="P144" s="92"/>
      <c r="Q144" s="92"/>
      <c r="R144" s="91"/>
    </row>
    <row r="145" spans="3:18" x14ac:dyDescent="0.3">
      <c r="C145" s="117"/>
      <c r="D145" s="68">
        <v>5</v>
      </c>
      <c r="E145" s="68" t="s">
        <v>42</v>
      </c>
      <c r="F145" s="68">
        <v>510</v>
      </c>
      <c r="G145" s="68">
        <v>167</v>
      </c>
      <c r="H145" s="69">
        <f t="shared" si="54"/>
        <v>266000000</v>
      </c>
      <c r="I145" s="70">
        <f t="shared" si="55"/>
        <v>249063567</v>
      </c>
      <c r="J145" s="69">
        <f t="shared" si="56"/>
        <v>79700451</v>
      </c>
      <c r="K145" s="70">
        <f t="shared" si="57"/>
        <v>169363226</v>
      </c>
      <c r="L145" s="71">
        <f t="shared" si="58"/>
        <v>16936323</v>
      </c>
      <c r="M145" s="71">
        <f t="shared" si="59"/>
        <v>266000000</v>
      </c>
      <c r="N145" s="92"/>
      <c r="O145" s="92"/>
      <c r="P145" s="92"/>
      <c r="Q145" s="92"/>
      <c r="R145" s="91"/>
    </row>
    <row r="146" spans="3:18" x14ac:dyDescent="0.3">
      <c r="C146" s="117"/>
      <c r="D146" s="68">
        <v>6</v>
      </c>
      <c r="E146" s="68" t="s">
        <v>42</v>
      </c>
      <c r="F146" s="68">
        <v>510</v>
      </c>
      <c r="G146" s="68">
        <v>209</v>
      </c>
      <c r="H146" s="69">
        <f t="shared" si="54"/>
        <v>300000000</v>
      </c>
      <c r="I146" s="70">
        <f t="shared" si="55"/>
        <v>280898760</v>
      </c>
      <c r="J146" s="69">
        <f t="shared" si="56"/>
        <v>89887727</v>
      </c>
      <c r="K146" s="70">
        <f t="shared" si="57"/>
        <v>191011157</v>
      </c>
      <c r="L146" s="71">
        <f t="shared" si="58"/>
        <v>19101116</v>
      </c>
      <c r="M146" s="71">
        <f t="shared" si="59"/>
        <v>300000000</v>
      </c>
      <c r="N146" s="92"/>
      <c r="O146" s="92"/>
      <c r="P146" s="92"/>
      <c r="Q146" s="92"/>
      <c r="R146" s="91"/>
    </row>
    <row r="147" spans="3:18" x14ac:dyDescent="0.3">
      <c r="C147" s="117"/>
      <c r="D147" s="68">
        <v>7</v>
      </c>
      <c r="E147" s="68" t="s">
        <v>42</v>
      </c>
      <c r="F147" s="68">
        <v>510</v>
      </c>
      <c r="G147" s="68">
        <v>230</v>
      </c>
      <c r="H147" s="69">
        <f t="shared" si="54"/>
        <v>237000000</v>
      </c>
      <c r="I147" s="70">
        <f t="shared" si="55"/>
        <v>221910020</v>
      </c>
      <c r="J147" s="69">
        <f t="shared" si="56"/>
        <v>71011305</v>
      </c>
      <c r="K147" s="70">
        <f t="shared" si="57"/>
        <v>150898814</v>
      </c>
      <c r="L147" s="71">
        <f t="shared" si="58"/>
        <v>15089881</v>
      </c>
      <c r="M147" s="71">
        <f t="shared" si="59"/>
        <v>237000000</v>
      </c>
      <c r="N147" s="92"/>
      <c r="O147" s="92"/>
      <c r="P147" s="92"/>
      <c r="Q147" s="92"/>
      <c r="R147" s="91"/>
    </row>
    <row r="148" spans="3:18" x14ac:dyDescent="0.3">
      <c r="C148" s="117"/>
      <c r="D148" s="68">
        <v>8</v>
      </c>
      <c r="E148" s="68" t="s">
        <v>42</v>
      </c>
      <c r="F148" s="68">
        <v>510</v>
      </c>
      <c r="G148" s="68">
        <v>236</v>
      </c>
      <c r="H148" s="69">
        <f t="shared" si="54"/>
        <v>177000000</v>
      </c>
      <c r="I148" s="70">
        <f t="shared" si="55"/>
        <v>165730268</v>
      </c>
      <c r="J148" s="69">
        <f t="shared" si="56"/>
        <v>53033760</v>
      </c>
      <c r="K148" s="70">
        <f t="shared" si="57"/>
        <v>112696582</v>
      </c>
      <c r="L148" s="71">
        <f t="shared" si="58"/>
        <v>11269658</v>
      </c>
      <c r="M148" s="71">
        <f t="shared" si="59"/>
        <v>177000000</v>
      </c>
      <c r="N148" s="92"/>
      <c r="O148" s="92"/>
      <c r="P148" s="92"/>
      <c r="Q148" s="92"/>
      <c r="R148" s="91"/>
    </row>
    <row r="149" spans="3:18" x14ac:dyDescent="0.3">
      <c r="C149" s="117"/>
      <c r="D149" s="68">
        <v>9</v>
      </c>
      <c r="E149" s="68" t="s">
        <v>42</v>
      </c>
      <c r="F149" s="68">
        <v>510</v>
      </c>
      <c r="G149" s="68">
        <v>237</v>
      </c>
      <c r="H149" s="69">
        <f t="shared" si="54"/>
        <v>177000000</v>
      </c>
      <c r="I149" s="70">
        <f t="shared" si="55"/>
        <v>165730268</v>
      </c>
      <c r="J149" s="69">
        <f t="shared" si="56"/>
        <v>53033760</v>
      </c>
      <c r="K149" s="70">
        <f t="shared" si="57"/>
        <v>112696582</v>
      </c>
      <c r="L149" s="71">
        <f t="shared" si="58"/>
        <v>11269658</v>
      </c>
      <c r="M149" s="71">
        <f t="shared" si="59"/>
        <v>177000000</v>
      </c>
      <c r="N149" s="92"/>
      <c r="O149" s="92"/>
      <c r="P149" s="92"/>
      <c r="Q149" s="92"/>
      <c r="R149" s="91"/>
    </row>
    <row r="150" spans="3:18" x14ac:dyDescent="0.3">
      <c r="C150" s="117"/>
      <c r="D150" s="68">
        <v>10</v>
      </c>
      <c r="E150" s="68" t="s">
        <v>42</v>
      </c>
      <c r="F150" s="68">
        <v>510</v>
      </c>
      <c r="G150" s="68">
        <v>247</v>
      </c>
      <c r="H150" s="69">
        <f t="shared" si="54"/>
        <v>213000000</v>
      </c>
      <c r="I150" s="70">
        <f t="shared" si="55"/>
        <v>199438119</v>
      </c>
      <c r="J150" s="69">
        <f t="shared" si="56"/>
        <v>63820287</v>
      </c>
      <c r="K150" s="70">
        <f t="shared" si="57"/>
        <v>135617921</v>
      </c>
      <c r="L150" s="71">
        <f t="shared" si="58"/>
        <v>13561792</v>
      </c>
      <c r="M150" s="71">
        <f t="shared" si="59"/>
        <v>213000000</v>
      </c>
      <c r="N150" s="92"/>
      <c r="O150" s="92"/>
      <c r="P150" s="92"/>
      <c r="Q150" s="92"/>
      <c r="R150" s="91"/>
    </row>
    <row r="151" spans="3:18" x14ac:dyDescent="0.3">
      <c r="C151" s="117"/>
      <c r="D151" s="68">
        <v>11</v>
      </c>
      <c r="E151" s="68" t="s">
        <v>42</v>
      </c>
      <c r="F151" s="68">
        <v>510</v>
      </c>
      <c r="G151" s="68">
        <v>707</v>
      </c>
      <c r="H151" s="69">
        <f t="shared" si="54"/>
        <v>130000000</v>
      </c>
      <c r="I151" s="70">
        <f t="shared" si="55"/>
        <v>121722796</v>
      </c>
      <c r="J151" s="69">
        <f t="shared" si="56"/>
        <v>38951349</v>
      </c>
      <c r="K151" s="70">
        <f t="shared" si="57"/>
        <v>82771501</v>
      </c>
      <c r="L151" s="71">
        <f t="shared" si="58"/>
        <v>8277150</v>
      </c>
      <c r="M151" s="71">
        <f t="shared" si="59"/>
        <v>130000000</v>
      </c>
      <c r="N151" s="92"/>
      <c r="O151" s="92"/>
      <c r="P151" s="92"/>
      <c r="Q151" s="92"/>
      <c r="R151" s="91"/>
    </row>
    <row r="152" spans="3:18" x14ac:dyDescent="0.3">
      <c r="C152" s="117"/>
      <c r="D152" s="72">
        <v>12</v>
      </c>
      <c r="E152" s="72" t="s">
        <v>42</v>
      </c>
      <c r="F152" s="72">
        <v>510</v>
      </c>
      <c r="G152" s="72">
        <v>907</v>
      </c>
      <c r="H152" s="73">
        <f t="shared" si="54"/>
        <v>132000000</v>
      </c>
      <c r="I152" s="74">
        <f t="shared" si="55"/>
        <v>123595454</v>
      </c>
      <c r="J152" s="73">
        <f t="shared" si="56"/>
        <v>39550600</v>
      </c>
      <c r="K152" s="74">
        <f t="shared" si="57"/>
        <v>84044909</v>
      </c>
      <c r="L152" s="75">
        <f t="shared" si="58"/>
        <v>8404491</v>
      </c>
      <c r="M152" s="75">
        <f t="shared" si="59"/>
        <v>132000000</v>
      </c>
      <c r="N152" s="92"/>
      <c r="O152" s="92"/>
      <c r="P152" s="92"/>
      <c r="Q152" s="92"/>
      <c r="R152" s="91"/>
    </row>
    <row r="153" spans="3:18" x14ac:dyDescent="0.3">
      <c r="C153" s="117"/>
      <c r="D153" s="76">
        <v>13</v>
      </c>
      <c r="E153" s="76" t="s">
        <v>42</v>
      </c>
      <c r="F153" s="76">
        <v>513</v>
      </c>
      <c r="G153" s="76">
        <v>134</v>
      </c>
      <c r="H153" s="77">
        <f t="shared" si="54"/>
        <v>657000000</v>
      </c>
      <c r="I153" s="78">
        <f t="shared" si="55"/>
        <v>615168284</v>
      </c>
      <c r="J153" s="77">
        <f t="shared" si="56"/>
        <v>196854124</v>
      </c>
      <c r="K153" s="78">
        <f t="shared" si="57"/>
        <v>418314433</v>
      </c>
      <c r="L153" s="79">
        <f t="shared" si="58"/>
        <v>41831443</v>
      </c>
      <c r="M153" s="79">
        <f t="shared" si="59"/>
        <v>657000000</v>
      </c>
      <c r="N153" s="92"/>
      <c r="O153" s="92"/>
      <c r="P153" s="92"/>
      <c r="Q153" s="92"/>
      <c r="R153" s="91"/>
    </row>
    <row r="154" spans="3:18" x14ac:dyDescent="0.3">
      <c r="C154" s="117"/>
      <c r="D154" s="68">
        <v>14</v>
      </c>
      <c r="E154" s="68" t="s">
        <v>42</v>
      </c>
      <c r="F154" s="68">
        <v>513</v>
      </c>
      <c r="G154" s="68">
        <v>140</v>
      </c>
      <c r="H154" s="69">
        <f t="shared" si="54"/>
        <v>259000000</v>
      </c>
      <c r="I154" s="70">
        <f t="shared" si="55"/>
        <v>242509263</v>
      </c>
      <c r="J154" s="69">
        <f t="shared" si="56"/>
        <v>77603071</v>
      </c>
      <c r="K154" s="70">
        <f t="shared" si="57"/>
        <v>164906299</v>
      </c>
      <c r="L154" s="71">
        <f t="shared" si="58"/>
        <v>16490630</v>
      </c>
      <c r="M154" s="71">
        <f t="shared" si="59"/>
        <v>259000000</v>
      </c>
      <c r="N154" s="92"/>
      <c r="O154" s="92"/>
      <c r="P154" s="92"/>
      <c r="Q154" s="92"/>
      <c r="R154" s="91"/>
    </row>
    <row r="155" spans="3:18" ht="17.25" thickBot="1" x14ac:dyDescent="0.35">
      <c r="C155" s="118"/>
      <c r="D155" s="80">
        <v>15</v>
      </c>
      <c r="E155" s="80" t="s">
        <v>42</v>
      </c>
      <c r="F155" s="80">
        <v>513</v>
      </c>
      <c r="G155" s="80">
        <v>209</v>
      </c>
      <c r="H155" s="81">
        <f t="shared" si="54"/>
        <v>285000000</v>
      </c>
      <c r="I155" s="82">
        <f t="shared" si="55"/>
        <v>266853822</v>
      </c>
      <c r="J155" s="81">
        <f t="shared" si="56"/>
        <v>85393341</v>
      </c>
      <c r="K155" s="82">
        <f t="shared" si="57"/>
        <v>181460599</v>
      </c>
      <c r="L155" s="83">
        <f t="shared" si="58"/>
        <v>18146060</v>
      </c>
      <c r="M155" s="83">
        <f t="shared" si="59"/>
        <v>285000000</v>
      </c>
      <c r="N155" s="92"/>
      <c r="O155" s="92"/>
      <c r="P155" s="92"/>
      <c r="Q155" s="92"/>
      <c r="R155" s="91"/>
    </row>
    <row r="156" spans="3:18" ht="21.75" thickTop="1" thickBot="1" x14ac:dyDescent="0.35">
      <c r="C156" s="119" t="s">
        <v>6</v>
      </c>
      <c r="D156" s="119"/>
      <c r="E156" s="119"/>
      <c r="F156" s="119"/>
      <c r="G156" s="120"/>
      <c r="H156" s="84">
        <f>SUM(H141:H155)</f>
        <v>4060000000</v>
      </c>
      <c r="I156" s="85">
        <f t="shared" ref="I156:M156" si="60">SUM(I141:I155)</f>
        <v>3801496549</v>
      </c>
      <c r="J156" s="84">
        <f t="shared" si="60"/>
        <v>1216480581</v>
      </c>
      <c r="K156" s="85">
        <f t="shared" si="60"/>
        <v>2585017654</v>
      </c>
      <c r="L156" s="86">
        <f t="shared" si="60"/>
        <v>258501765</v>
      </c>
      <c r="M156" s="86">
        <f t="shared" si="60"/>
        <v>4060000000</v>
      </c>
      <c r="N156" s="93"/>
      <c r="O156" s="93"/>
      <c r="P156" s="93"/>
      <c r="Q156" s="93"/>
      <c r="R156" s="91"/>
    </row>
    <row r="157" spans="3:18" x14ac:dyDescent="0.3">
      <c r="N157" s="91"/>
      <c r="O157" s="91"/>
      <c r="P157" s="91"/>
      <c r="Q157" s="91"/>
      <c r="R157" s="91"/>
    </row>
    <row r="158" spans="3:18" ht="17.25" thickBot="1" x14ac:dyDescent="0.35">
      <c r="N158" s="91"/>
      <c r="O158" s="91"/>
      <c r="P158" s="91"/>
      <c r="Q158" s="91"/>
      <c r="R158" s="91"/>
    </row>
    <row r="159" spans="3:18" ht="21" thickBot="1" x14ac:dyDescent="0.35">
      <c r="C159" s="59" t="s">
        <v>25</v>
      </c>
      <c r="D159" s="60" t="s">
        <v>27</v>
      </c>
      <c r="E159" s="60" t="s">
        <v>0</v>
      </c>
      <c r="F159" s="60" t="s">
        <v>1</v>
      </c>
      <c r="G159" s="60" t="s">
        <v>29</v>
      </c>
      <c r="H159" s="60" t="s">
        <v>49</v>
      </c>
      <c r="I159" s="60" t="s">
        <v>50</v>
      </c>
      <c r="J159" s="60" t="s">
        <v>32</v>
      </c>
      <c r="K159" s="60" t="s">
        <v>33</v>
      </c>
      <c r="L159" s="60" t="s">
        <v>52</v>
      </c>
      <c r="M159" s="61" t="s">
        <v>6</v>
      </c>
      <c r="N159" s="90"/>
      <c r="O159" s="90"/>
      <c r="P159" s="90"/>
      <c r="Q159" s="90"/>
      <c r="R159" s="91"/>
    </row>
    <row r="160" spans="3:18" ht="17.25" thickTop="1" x14ac:dyDescent="0.3">
      <c r="C160" s="116">
        <v>9</v>
      </c>
      <c r="D160" s="95">
        <v>1</v>
      </c>
      <c r="E160" s="95" t="s">
        <v>42</v>
      </c>
      <c r="F160" s="95">
        <v>510</v>
      </c>
      <c r="G160" s="95">
        <v>122</v>
      </c>
      <c r="H160" s="96">
        <f t="shared" ref="H160:H174" si="61">ROUNDUP(M141*90%,-6)</f>
        <v>257000000</v>
      </c>
      <c r="I160" s="97">
        <f>ROUND(H160*$W$7,0)</f>
        <v>240636604</v>
      </c>
      <c r="J160" s="96">
        <f>H160-K160-L160</f>
        <v>77003820</v>
      </c>
      <c r="K160" s="97">
        <f>ROUND(I160*$W$8,0)</f>
        <v>163632891</v>
      </c>
      <c r="L160" s="66">
        <f>ROUND(K160*10%,0)</f>
        <v>16363289</v>
      </c>
      <c r="M160" s="66">
        <f>J160+K160+L160</f>
        <v>257000000</v>
      </c>
      <c r="N160" s="92"/>
      <c r="O160" s="92"/>
      <c r="P160" s="92"/>
      <c r="Q160" s="92"/>
      <c r="R160" s="91"/>
    </row>
    <row r="161" spans="3:18" x14ac:dyDescent="0.3">
      <c r="C161" s="117"/>
      <c r="D161" s="68">
        <v>2</v>
      </c>
      <c r="E161" s="68" t="s">
        <v>42</v>
      </c>
      <c r="F161" s="68">
        <v>510</v>
      </c>
      <c r="G161" s="68">
        <v>141</v>
      </c>
      <c r="H161" s="69">
        <f t="shared" si="61"/>
        <v>305000000</v>
      </c>
      <c r="I161" s="70">
        <f t="shared" ref="I161:I174" si="62">ROUND(H161*$W$7,0)</f>
        <v>285580406</v>
      </c>
      <c r="J161" s="69">
        <f t="shared" ref="J161:J174" si="63">H161-K161-L161</f>
        <v>91385856</v>
      </c>
      <c r="K161" s="70">
        <f t="shared" ref="K161:K174" si="64">ROUND(I161*$W$8,0)</f>
        <v>194194676</v>
      </c>
      <c r="L161" s="71">
        <f t="shared" ref="L161:L174" si="65">ROUND(K161*10%,0)</f>
        <v>19419468</v>
      </c>
      <c r="M161" s="71">
        <f t="shared" ref="M161:M174" si="66">J161+K161+L161</f>
        <v>305000000</v>
      </c>
      <c r="N161" s="92"/>
      <c r="O161" s="92"/>
      <c r="P161" s="92"/>
      <c r="Q161" s="92"/>
      <c r="R161" s="91"/>
    </row>
    <row r="162" spans="3:18" x14ac:dyDescent="0.3">
      <c r="C162" s="117"/>
      <c r="D162" s="68">
        <v>3</v>
      </c>
      <c r="E162" s="68" t="s">
        <v>42</v>
      </c>
      <c r="F162" s="68">
        <v>510</v>
      </c>
      <c r="G162" s="68">
        <v>150</v>
      </c>
      <c r="H162" s="69">
        <f t="shared" si="61"/>
        <v>302000000</v>
      </c>
      <c r="I162" s="70">
        <f t="shared" si="62"/>
        <v>282771418</v>
      </c>
      <c r="J162" s="69">
        <f t="shared" si="63"/>
        <v>90486980</v>
      </c>
      <c r="K162" s="70">
        <f t="shared" si="64"/>
        <v>192284564</v>
      </c>
      <c r="L162" s="71">
        <f t="shared" si="65"/>
        <v>19228456</v>
      </c>
      <c r="M162" s="71">
        <f t="shared" si="66"/>
        <v>302000000</v>
      </c>
      <c r="N162" s="92"/>
      <c r="O162" s="92"/>
      <c r="P162" s="92"/>
      <c r="Q162" s="92"/>
      <c r="R162" s="91"/>
    </row>
    <row r="163" spans="3:18" x14ac:dyDescent="0.3">
      <c r="C163" s="117"/>
      <c r="D163" s="68">
        <v>4</v>
      </c>
      <c r="E163" s="68" t="s">
        <v>42</v>
      </c>
      <c r="F163" s="68">
        <v>510</v>
      </c>
      <c r="G163" s="68">
        <v>159</v>
      </c>
      <c r="H163" s="69">
        <f t="shared" si="61"/>
        <v>243000000</v>
      </c>
      <c r="I163" s="70">
        <f t="shared" si="62"/>
        <v>227527995</v>
      </c>
      <c r="J163" s="69">
        <f t="shared" si="63"/>
        <v>72809059</v>
      </c>
      <c r="K163" s="70">
        <f t="shared" si="64"/>
        <v>154719037</v>
      </c>
      <c r="L163" s="71">
        <f t="shared" si="65"/>
        <v>15471904</v>
      </c>
      <c r="M163" s="71">
        <f t="shared" si="66"/>
        <v>243000000</v>
      </c>
      <c r="N163" s="92"/>
      <c r="O163" s="92"/>
      <c r="P163" s="92"/>
      <c r="Q163" s="92"/>
      <c r="R163" s="91"/>
    </row>
    <row r="164" spans="3:18" x14ac:dyDescent="0.3">
      <c r="C164" s="117"/>
      <c r="D164" s="68">
        <v>5</v>
      </c>
      <c r="E164" s="68" t="s">
        <v>42</v>
      </c>
      <c r="F164" s="68">
        <v>510</v>
      </c>
      <c r="G164" s="68">
        <v>167</v>
      </c>
      <c r="H164" s="69">
        <f t="shared" si="61"/>
        <v>240000000</v>
      </c>
      <c r="I164" s="70">
        <f t="shared" si="62"/>
        <v>224719008</v>
      </c>
      <c r="J164" s="69">
        <f t="shared" si="63"/>
        <v>71910182</v>
      </c>
      <c r="K164" s="70">
        <f t="shared" si="64"/>
        <v>152808925</v>
      </c>
      <c r="L164" s="71">
        <f t="shared" si="65"/>
        <v>15280893</v>
      </c>
      <c r="M164" s="71">
        <f t="shared" si="66"/>
        <v>240000000</v>
      </c>
      <c r="N164" s="92"/>
      <c r="O164" s="92"/>
      <c r="P164" s="92"/>
      <c r="Q164" s="92"/>
      <c r="R164" s="91"/>
    </row>
    <row r="165" spans="3:18" x14ac:dyDescent="0.3">
      <c r="C165" s="117"/>
      <c r="D165" s="68">
        <v>6</v>
      </c>
      <c r="E165" s="68" t="s">
        <v>42</v>
      </c>
      <c r="F165" s="68">
        <v>510</v>
      </c>
      <c r="G165" s="68">
        <v>209</v>
      </c>
      <c r="H165" s="69">
        <f t="shared" si="61"/>
        <v>270000000</v>
      </c>
      <c r="I165" s="70">
        <f t="shared" si="62"/>
        <v>252808884</v>
      </c>
      <c r="J165" s="69">
        <f t="shared" si="63"/>
        <v>80898955</v>
      </c>
      <c r="K165" s="70">
        <f t="shared" si="64"/>
        <v>171910041</v>
      </c>
      <c r="L165" s="71">
        <f t="shared" si="65"/>
        <v>17191004</v>
      </c>
      <c r="M165" s="71">
        <f t="shared" si="66"/>
        <v>270000000</v>
      </c>
      <c r="N165" s="92"/>
      <c r="O165" s="92"/>
      <c r="P165" s="92"/>
      <c r="Q165" s="92"/>
      <c r="R165" s="91"/>
    </row>
    <row r="166" spans="3:18" x14ac:dyDescent="0.3">
      <c r="C166" s="117"/>
      <c r="D166" s="68">
        <v>7</v>
      </c>
      <c r="E166" s="68" t="s">
        <v>42</v>
      </c>
      <c r="F166" s="68">
        <v>510</v>
      </c>
      <c r="G166" s="68">
        <v>230</v>
      </c>
      <c r="H166" s="69">
        <f t="shared" si="61"/>
        <v>214000000</v>
      </c>
      <c r="I166" s="70">
        <f t="shared" si="62"/>
        <v>200374449</v>
      </c>
      <c r="J166" s="69">
        <f t="shared" si="63"/>
        <v>64119912</v>
      </c>
      <c r="K166" s="70">
        <f t="shared" si="64"/>
        <v>136254625</v>
      </c>
      <c r="L166" s="71">
        <f t="shared" si="65"/>
        <v>13625463</v>
      </c>
      <c r="M166" s="71">
        <f t="shared" si="66"/>
        <v>214000000</v>
      </c>
      <c r="N166" s="92"/>
      <c r="O166" s="92"/>
      <c r="P166" s="92"/>
      <c r="Q166" s="92"/>
      <c r="R166" s="91"/>
    </row>
    <row r="167" spans="3:18" x14ac:dyDescent="0.3">
      <c r="C167" s="117"/>
      <c r="D167" s="68">
        <v>8</v>
      </c>
      <c r="E167" s="68" t="s">
        <v>42</v>
      </c>
      <c r="F167" s="68">
        <v>510</v>
      </c>
      <c r="G167" s="68">
        <v>236</v>
      </c>
      <c r="H167" s="69">
        <f t="shared" si="61"/>
        <v>160000000</v>
      </c>
      <c r="I167" s="70">
        <f t="shared" si="62"/>
        <v>149812672</v>
      </c>
      <c r="J167" s="69">
        <f t="shared" si="63"/>
        <v>47940121</v>
      </c>
      <c r="K167" s="70">
        <f t="shared" si="64"/>
        <v>101872617</v>
      </c>
      <c r="L167" s="71">
        <f t="shared" si="65"/>
        <v>10187262</v>
      </c>
      <c r="M167" s="71">
        <f t="shared" si="66"/>
        <v>160000000</v>
      </c>
      <c r="N167" s="92"/>
      <c r="O167" s="92"/>
      <c r="P167" s="92"/>
      <c r="Q167" s="92"/>
      <c r="R167" s="91"/>
    </row>
    <row r="168" spans="3:18" x14ac:dyDescent="0.3">
      <c r="C168" s="117"/>
      <c r="D168" s="68">
        <v>9</v>
      </c>
      <c r="E168" s="68" t="s">
        <v>42</v>
      </c>
      <c r="F168" s="68">
        <v>510</v>
      </c>
      <c r="G168" s="68">
        <v>237</v>
      </c>
      <c r="H168" s="69">
        <f t="shared" si="61"/>
        <v>160000000</v>
      </c>
      <c r="I168" s="70">
        <f t="shared" si="62"/>
        <v>149812672</v>
      </c>
      <c r="J168" s="69">
        <f t="shared" si="63"/>
        <v>47940121</v>
      </c>
      <c r="K168" s="70">
        <f t="shared" si="64"/>
        <v>101872617</v>
      </c>
      <c r="L168" s="71">
        <f t="shared" si="65"/>
        <v>10187262</v>
      </c>
      <c r="M168" s="71">
        <f t="shared" si="66"/>
        <v>160000000</v>
      </c>
      <c r="N168" s="92"/>
      <c r="O168" s="92"/>
      <c r="P168" s="92"/>
      <c r="Q168" s="92"/>
      <c r="R168" s="91"/>
    </row>
    <row r="169" spans="3:18" x14ac:dyDescent="0.3">
      <c r="C169" s="117"/>
      <c r="D169" s="68">
        <v>10</v>
      </c>
      <c r="E169" s="68" t="s">
        <v>42</v>
      </c>
      <c r="F169" s="68">
        <v>510</v>
      </c>
      <c r="G169" s="68">
        <v>247</v>
      </c>
      <c r="H169" s="69">
        <f t="shared" si="61"/>
        <v>192000000</v>
      </c>
      <c r="I169" s="70">
        <f t="shared" si="62"/>
        <v>179775206</v>
      </c>
      <c r="J169" s="69">
        <f t="shared" si="63"/>
        <v>57528146</v>
      </c>
      <c r="K169" s="70">
        <f t="shared" si="64"/>
        <v>122247140</v>
      </c>
      <c r="L169" s="71">
        <f t="shared" si="65"/>
        <v>12224714</v>
      </c>
      <c r="M169" s="71">
        <f t="shared" si="66"/>
        <v>192000000</v>
      </c>
      <c r="N169" s="92"/>
      <c r="O169" s="92"/>
      <c r="P169" s="92"/>
      <c r="Q169" s="92"/>
      <c r="R169" s="91"/>
    </row>
    <row r="170" spans="3:18" x14ac:dyDescent="0.3">
      <c r="C170" s="117"/>
      <c r="D170" s="68">
        <v>11</v>
      </c>
      <c r="E170" s="68" t="s">
        <v>42</v>
      </c>
      <c r="F170" s="68">
        <v>510</v>
      </c>
      <c r="G170" s="68">
        <v>707</v>
      </c>
      <c r="H170" s="69">
        <f t="shared" si="61"/>
        <v>117000000</v>
      </c>
      <c r="I170" s="70">
        <f t="shared" si="62"/>
        <v>109550516</v>
      </c>
      <c r="J170" s="69">
        <f t="shared" si="63"/>
        <v>35056214</v>
      </c>
      <c r="K170" s="70">
        <f t="shared" si="64"/>
        <v>74494351</v>
      </c>
      <c r="L170" s="71">
        <f t="shared" si="65"/>
        <v>7449435</v>
      </c>
      <c r="M170" s="71">
        <f t="shared" si="66"/>
        <v>117000000</v>
      </c>
      <c r="N170" s="92"/>
      <c r="O170" s="92"/>
      <c r="P170" s="92"/>
      <c r="Q170" s="92"/>
      <c r="R170" s="91"/>
    </row>
    <row r="171" spans="3:18" x14ac:dyDescent="0.3">
      <c r="C171" s="117"/>
      <c r="D171" s="72">
        <v>12</v>
      </c>
      <c r="E171" s="72" t="s">
        <v>42</v>
      </c>
      <c r="F171" s="72">
        <v>510</v>
      </c>
      <c r="G171" s="72">
        <v>907</v>
      </c>
      <c r="H171" s="73">
        <f t="shared" si="61"/>
        <v>119000000</v>
      </c>
      <c r="I171" s="74">
        <f t="shared" si="62"/>
        <v>111423175</v>
      </c>
      <c r="J171" s="73">
        <f t="shared" si="63"/>
        <v>35655465</v>
      </c>
      <c r="K171" s="74">
        <f t="shared" si="64"/>
        <v>75767759</v>
      </c>
      <c r="L171" s="75">
        <f t="shared" si="65"/>
        <v>7576776</v>
      </c>
      <c r="M171" s="75">
        <f t="shared" si="66"/>
        <v>119000000</v>
      </c>
      <c r="N171" s="92"/>
      <c r="O171" s="92"/>
      <c r="P171" s="92"/>
      <c r="Q171" s="92"/>
      <c r="R171" s="91"/>
    </row>
    <row r="172" spans="3:18" x14ac:dyDescent="0.3">
      <c r="C172" s="117"/>
      <c r="D172" s="76">
        <v>13</v>
      </c>
      <c r="E172" s="76" t="s">
        <v>42</v>
      </c>
      <c r="F172" s="76">
        <v>513</v>
      </c>
      <c r="G172" s="76">
        <v>134</v>
      </c>
      <c r="H172" s="77">
        <f t="shared" si="61"/>
        <v>592000000</v>
      </c>
      <c r="I172" s="78">
        <f t="shared" si="62"/>
        <v>554306886</v>
      </c>
      <c r="J172" s="77">
        <f t="shared" si="63"/>
        <v>177378450</v>
      </c>
      <c r="K172" s="78">
        <f t="shared" si="64"/>
        <v>376928682</v>
      </c>
      <c r="L172" s="79">
        <f t="shared" si="65"/>
        <v>37692868</v>
      </c>
      <c r="M172" s="79">
        <f t="shared" si="66"/>
        <v>592000000</v>
      </c>
      <c r="N172" s="92"/>
      <c r="O172" s="92"/>
      <c r="P172" s="92"/>
      <c r="Q172" s="92"/>
      <c r="R172" s="91"/>
    </row>
    <row r="173" spans="3:18" x14ac:dyDescent="0.3">
      <c r="C173" s="117"/>
      <c r="D173" s="68">
        <v>14</v>
      </c>
      <c r="E173" s="68" t="s">
        <v>42</v>
      </c>
      <c r="F173" s="68">
        <v>513</v>
      </c>
      <c r="G173" s="68">
        <v>140</v>
      </c>
      <c r="H173" s="69">
        <f t="shared" si="61"/>
        <v>234000000</v>
      </c>
      <c r="I173" s="70">
        <f t="shared" si="62"/>
        <v>219101033</v>
      </c>
      <c r="J173" s="69">
        <f t="shared" si="63"/>
        <v>70112428</v>
      </c>
      <c r="K173" s="70">
        <f t="shared" si="64"/>
        <v>148988702</v>
      </c>
      <c r="L173" s="71">
        <f t="shared" si="65"/>
        <v>14898870</v>
      </c>
      <c r="M173" s="71">
        <f t="shared" si="66"/>
        <v>234000000</v>
      </c>
      <c r="N173" s="92"/>
      <c r="O173" s="92"/>
      <c r="P173" s="92"/>
      <c r="Q173" s="92"/>
      <c r="R173" s="91"/>
    </row>
    <row r="174" spans="3:18" ht="17.25" thickBot="1" x14ac:dyDescent="0.35">
      <c r="C174" s="118"/>
      <c r="D174" s="80">
        <v>15</v>
      </c>
      <c r="E174" s="80" t="s">
        <v>42</v>
      </c>
      <c r="F174" s="80">
        <v>513</v>
      </c>
      <c r="G174" s="80">
        <v>209</v>
      </c>
      <c r="H174" s="81">
        <f t="shared" si="61"/>
        <v>257000000</v>
      </c>
      <c r="I174" s="82">
        <f t="shared" si="62"/>
        <v>240636604</v>
      </c>
      <c r="J174" s="81">
        <f t="shared" si="63"/>
        <v>77003820</v>
      </c>
      <c r="K174" s="82">
        <f t="shared" si="64"/>
        <v>163632891</v>
      </c>
      <c r="L174" s="83">
        <f t="shared" si="65"/>
        <v>16363289</v>
      </c>
      <c r="M174" s="83">
        <f t="shared" si="66"/>
        <v>257000000</v>
      </c>
      <c r="N174" s="92"/>
      <c r="O174" s="92"/>
      <c r="P174" s="92"/>
      <c r="Q174" s="92"/>
      <c r="R174" s="91"/>
    </row>
    <row r="175" spans="3:18" ht="21.75" thickTop="1" thickBot="1" x14ac:dyDescent="0.35">
      <c r="C175" s="119" t="s">
        <v>6</v>
      </c>
      <c r="D175" s="119"/>
      <c r="E175" s="119"/>
      <c r="F175" s="119"/>
      <c r="G175" s="120"/>
      <c r="H175" s="84">
        <f>SUM(H160:H174)</f>
        <v>3662000000</v>
      </c>
      <c r="I175" s="85">
        <f t="shared" ref="I175:M175" si="67">SUM(I160:I174)</f>
        <v>3428837528</v>
      </c>
      <c r="J175" s="84">
        <f t="shared" si="67"/>
        <v>1097229529</v>
      </c>
      <c r="K175" s="85">
        <f t="shared" si="67"/>
        <v>2331609518</v>
      </c>
      <c r="L175" s="86">
        <f t="shared" si="67"/>
        <v>233160953</v>
      </c>
      <c r="M175" s="86">
        <f t="shared" si="67"/>
        <v>3662000000</v>
      </c>
      <c r="N175" s="93"/>
      <c r="O175" s="93"/>
      <c r="P175" s="93"/>
      <c r="Q175" s="93"/>
      <c r="R175" s="91"/>
    </row>
    <row r="176" spans="3:18" x14ac:dyDescent="0.3">
      <c r="N176" s="91"/>
      <c r="O176" s="91"/>
      <c r="P176" s="91"/>
      <c r="Q176" s="91"/>
      <c r="R176" s="91"/>
    </row>
    <row r="177" spans="3:18" ht="17.25" thickBot="1" x14ac:dyDescent="0.35">
      <c r="N177" s="91"/>
      <c r="O177" s="91"/>
      <c r="P177" s="91"/>
      <c r="Q177" s="91"/>
      <c r="R177" s="91"/>
    </row>
    <row r="178" spans="3:18" ht="21" thickBot="1" x14ac:dyDescent="0.35">
      <c r="C178" s="59" t="s">
        <v>25</v>
      </c>
      <c r="D178" s="60" t="s">
        <v>27</v>
      </c>
      <c r="E178" s="60" t="s">
        <v>0</v>
      </c>
      <c r="F178" s="60" t="s">
        <v>1</v>
      </c>
      <c r="G178" s="60" t="s">
        <v>29</v>
      </c>
      <c r="H178" s="60" t="s">
        <v>49</v>
      </c>
      <c r="I178" s="60" t="s">
        <v>50</v>
      </c>
      <c r="J178" s="60" t="s">
        <v>32</v>
      </c>
      <c r="K178" s="60" t="s">
        <v>33</v>
      </c>
      <c r="L178" s="60" t="s">
        <v>52</v>
      </c>
      <c r="M178" s="61" t="s">
        <v>6</v>
      </c>
      <c r="N178" s="90"/>
      <c r="O178" s="90"/>
      <c r="P178" s="90"/>
      <c r="Q178" s="90"/>
      <c r="R178" s="91"/>
    </row>
    <row r="179" spans="3:18" ht="17.25" thickTop="1" x14ac:dyDescent="0.3">
      <c r="C179" s="116">
        <v>10</v>
      </c>
      <c r="D179" s="95">
        <v>1</v>
      </c>
      <c r="E179" s="95" t="s">
        <v>42</v>
      </c>
      <c r="F179" s="95">
        <v>510</v>
      </c>
      <c r="G179" s="95">
        <v>122</v>
      </c>
      <c r="H179" s="96">
        <f t="shared" ref="H179:H193" si="68">ROUNDUP(M160*90%,-6)</f>
        <v>232000000</v>
      </c>
      <c r="I179" s="97">
        <f>ROUND(H179*$W$7,0)</f>
        <v>217228374</v>
      </c>
      <c r="J179" s="96">
        <f>H179-K179-L179</f>
        <v>69513177</v>
      </c>
      <c r="K179" s="97">
        <f>ROUND(I179*$W$8,0)</f>
        <v>147715294</v>
      </c>
      <c r="L179" s="66">
        <f>ROUND(K179*10%,0)</f>
        <v>14771529</v>
      </c>
      <c r="M179" s="66">
        <f>J179+K179+L179</f>
        <v>232000000</v>
      </c>
      <c r="N179" s="92"/>
      <c r="O179" s="92"/>
      <c r="P179" s="92"/>
      <c r="Q179" s="92"/>
      <c r="R179" s="91"/>
    </row>
    <row r="180" spans="3:18" x14ac:dyDescent="0.3">
      <c r="C180" s="117"/>
      <c r="D180" s="68">
        <v>2</v>
      </c>
      <c r="E180" s="68" t="s">
        <v>42</v>
      </c>
      <c r="F180" s="68">
        <v>510</v>
      </c>
      <c r="G180" s="68">
        <v>141</v>
      </c>
      <c r="H180" s="69">
        <f t="shared" si="68"/>
        <v>275000000</v>
      </c>
      <c r="I180" s="70">
        <f t="shared" ref="I180:I193" si="69">ROUND(H180*$W$7,0)</f>
        <v>257490530</v>
      </c>
      <c r="J180" s="69">
        <f t="shared" ref="J180:J193" si="70">H180-K180-L180</f>
        <v>82397084</v>
      </c>
      <c r="K180" s="70">
        <f t="shared" ref="K180:K193" si="71">ROUND(I180*$W$8,0)</f>
        <v>175093560</v>
      </c>
      <c r="L180" s="71">
        <f t="shared" ref="L180:L193" si="72">ROUND(K180*10%,0)</f>
        <v>17509356</v>
      </c>
      <c r="M180" s="71">
        <f t="shared" ref="M180:M193" si="73">J180+K180+L180</f>
        <v>275000000</v>
      </c>
      <c r="N180" s="92"/>
      <c r="O180" s="92"/>
      <c r="P180" s="92"/>
      <c r="Q180" s="92"/>
      <c r="R180" s="91"/>
    </row>
    <row r="181" spans="3:18" x14ac:dyDescent="0.3">
      <c r="C181" s="117"/>
      <c r="D181" s="68">
        <v>3</v>
      </c>
      <c r="E181" s="68" t="s">
        <v>42</v>
      </c>
      <c r="F181" s="68">
        <v>510</v>
      </c>
      <c r="G181" s="68">
        <v>150</v>
      </c>
      <c r="H181" s="69">
        <f t="shared" si="68"/>
        <v>272000000</v>
      </c>
      <c r="I181" s="70">
        <f t="shared" si="69"/>
        <v>254681542</v>
      </c>
      <c r="J181" s="69">
        <f t="shared" si="70"/>
        <v>81498206</v>
      </c>
      <c r="K181" s="70">
        <f t="shared" si="71"/>
        <v>173183449</v>
      </c>
      <c r="L181" s="71">
        <f t="shared" si="72"/>
        <v>17318345</v>
      </c>
      <c r="M181" s="71">
        <f t="shared" si="73"/>
        <v>272000000</v>
      </c>
      <c r="N181" s="92"/>
      <c r="O181" s="92"/>
      <c r="P181" s="92"/>
      <c r="Q181" s="92"/>
      <c r="R181" s="91"/>
    </row>
    <row r="182" spans="3:18" x14ac:dyDescent="0.3">
      <c r="C182" s="117"/>
      <c r="D182" s="68">
        <v>4</v>
      </c>
      <c r="E182" s="68" t="s">
        <v>42</v>
      </c>
      <c r="F182" s="68">
        <v>510</v>
      </c>
      <c r="G182" s="68">
        <v>159</v>
      </c>
      <c r="H182" s="69">
        <f t="shared" si="68"/>
        <v>219000000</v>
      </c>
      <c r="I182" s="70">
        <f t="shared" si="69"/>
        <v>205056095</v>
      </c>
      <c r="J182" s="69">
        <f t="shared" si="70"/>
        <v>65618040</v>
      </c>
      <c r="K182" s="70">
        <f t="shared" si="71"/>
        <v>139438145</v>
      </c>
      <c r="L182" s="71">
        <f t="shared" si="72"/>
        <v>13943815</v>
      </c>
      <c r="M182" s="71">
        <f t="shared" si="73"/>
        <v>219000000</v>
      </c>
      <c r="N182" s="92"/>
      <c r="O182" s="92"/>
      <c r="P182" s="92"/>
      <c r="Q182" s="92"/>
      <c r="R182" s="91"/>
    </row>
    <row r="183" spans="3:18" x14ac:dyDescent="0.3">
      <c r="C183" s="117"/>
      <c r="D183" s="68">
        <v>5</v>
      </c>
      <c r="E183" s="68" t="s">
        <v>42</v>
      </c>
      <c r="F183" s="68">
        <v>510</v>
      </c>
      <c r="G183" s="68">
        <v>167</v>
      </c>
      <c r="H183" s="69">
        <f t="shared" si="68"/>
        <v>216000000</v>
      </c>
      <c r="I183" s="70">
        <f t="shared" si="69"/>
        <v>202247107</v>
      </c>
      <c r="J183" s="69">
        <f t="shared" si="70"/>
        <v>64719164</v>
      </c>
      <c r="K183" s="70">
        <f t="shared" si="71"/>
        <v>137528033</v>
      </c>
      <c r="L183" s="71">
        <f t="shared" si="72"/>
        <v>13752803</v>
      </c>
      <c r="M183" s="71">
        <f t="shared" si="73"/>
        <v>216000000</v>
      </c>
      <c r="N183" s="92"/>
      <c r="O183" s="92"/>
      <c r="P183" s="92"/>
      <c r="Q183" s="92"/>
      <c r="R183" s="91"/>
    </row>
    <row r="184" spans="3:18" x14ac:dyDescent="0.3">
      <c r="C184" s="117"/>
      <c r="D184" s="68">
        <v>6</v>
      </c>
      <c r="E184" s="68" t="s">
        <v>42</v>
      </c>
      <c r="F184" s="68">
        <v>510</v>
      </c>
      <c r="G184" s="68">
        <v>209</v>
      </c>
      <c r="H184" s="69">
        <f t="shared" si="68"/>
        <v>243000000</v>
      </c>
      <c r="I184" s="70">
        <f t="shared" si="69"/>
        <v>227527995</v>
      </c>
      <c r="J184" s="69">
        <f t="shared" si="70"/>
        <v>72809059</v>
      </c>
      <c r="K184" s="70">
        <f t="shared" si="71"/>
        <v>154719037</v>
      </c>
      <c r="L184" s="71">
        <f t="shared" si="72"/>
        <v>15471904</v>
      </c>
      <c r="M184" s="71">
        <f t="shared" si="73"/>
        <v>243000000</v>
      </c>
      <c r="N184" s="92"/>
      <c r="O184" s="92"/>
      <c r="P184" s="92"/>
      <c r="Q184" s="92"/>
      <c r="R184" s="91"/>
    </row>
    <row r="185" spans="3:18" x14ac:dyDescent="0.3">
      <c r="C185" s="117"/>
      <c r="D185" s="68">
        <v>7</v>
      </c>
      <c r="E185" s="68" t="s">
        <v>42</v>
      </c>
      <c r="F185" s="68">
        <v>510</v>
      </c>
      <c r="G185" s="68">
        <v>230</v>
      </c>
      <c r="H185" s="69">
        <f t="shared" si="68"/>
        <v>193000000</v>
      </c>
      <c r="I185" s="70">
        <f t="shared" si="69"/>
        <v>180711535</v>
      </c>
      <c r="J185" s="69">
        <f t="shared" si="70"/>
        <v>57827772</v>
      </c>
      <c r="K185" s="70">
        <f t="shared" si="71"/>
        <v>122883844</v>
      </c>
      <c r="L185" s="71">
        <f t="shared" si="72"/>
        <v>12288384</v>
      </c>
      <c r="M185" s="71">
        <f t="shared" si="73"/>
        <v>193000000</v>
      </c>
      <c r="N185" s="92"/>
      <c r="O185" s="92"/>
      <c r="P185" s="92"/>
      <c r="Q185" s="92"/>
      <c r="R185" s="91"/>
    </row>
    <row r="186" spans="3:18" x14ac:dyDescent="0.3">
      <c r="C186" s="117"/>
      <c r="D186" s="68">
        <v>8</v>
      </c>
      <c r="E186" s="68" t="s">
        <v>42</v>
      </c>
      <c r="F186" s="68">
        <v>510</v>
      </c>
      <c r="G186" s="68">
        <v>236</v>
      </c>
      <c r="H186" s="69">
        <f t="shared" si="68"/>
        <v>144000000</v>
      </c>
      <c r="I186" s="70">
        <f t="shared" si="69"/>
        <v>134831405</v>
      </c>
      <c r="J186" s="69">
        <f t="shared" si="70"/>
        <v>43146109</v>
      </c>
      <c r="K186" s="70">
        <f t="shared" si="71"/>
        <v>91685355</v>
      </c>
      <c r="L186" s="71">
        <f t="shared" si="72"/>
        <v>9168536</v>
      </c>
      <c r="M186" s="71">
        <f t="shared" si="73"/>
        <v>144000000</v>
      </c>
      <c r="N186" s="92"/>
      <c r="O186" s="92"/>
      <c r="P186" s="92"/>
      <c r="Q186" s="92"/>
      <c r="R186" s="91"/>
    </row>
    <row r="187" spans="3:18" x14ac:dyDescent="0.3">
      <c r="C187" s="117"/>
      <c r="D187" s="68">
        <v>9</v>
      </c>
      <c r="E187" s="68" t="s">
        <v>42</v>
      </c>
      <c r="F187" s="68">
        <v>510</v>
      </c>
      <c r="G187" s="68">
        <v>237</v>
      </c>
      <c r="H187" s="69">
        <f t="shared" si="68"/>
        <v>144000000</v>
      </c>
      <c r="I187" s="70">
        <f t="shared" si="69"/>
        <v>134831405</v>
      </c>
      <c r="J187" s="69">
        <f t="shared" si="70"/>
        <v>43146109</v>
      </c>
      <c r="K187" s="70">
        <f t="shared" si="71"/>
        <v>91685355</v>
      </c>
      <c r="L187" s="71">
        <f t="shared" si="72"/>
        <v>9168536</v>
      </c>
      <c r="M187" s="71">
        <f t="shared" si="73"/>
        <v>144000000</v>
      </c>
      <c r="N187" s="92"/>
      <c r="O187" s="92"/>
      <c r="P187" s="92"/>
      <c r="Q187" s="92"/>
      <c r="R187" s="91"/>
    </row>
    <row r="188" spans="3:18" x14ac:dyDescent="0.3">
      <c r="C188" s="117"/>
      <c r="D188" s="68">
        <v>10</v>
      </c>
      <c r="E188" s="68" t="s">
        <v>42</v>
      </c>
      <c r="F188" s="68">
        <v>510</v>
      </c>
      <c r="G188" s="68">
        <v>247</v>
      </c>
      <c r="H188" s="69">
        <f t="shared" si="68"/>
        <v>173000000</v>
      </c>
      <c r="I188" s="70">
        <f t="shared" si="69"/>
        <v>161984951</v>
      </c>
      <c r="J188" s="69">
        <f t="shared" si="70"/>
        <v>51835256</v>
      </c>
      <c r="K188" s="70">
        <f t="shared" si="71"/>
        <v>110149767</v>
      </c>
      <c r="L188" s="71">
        <f t="shared" si="72"/>
        <v>11014977</v>
      </c>
      <c r="M188" s="71">
        <f t="shared" si="73"/>
        <v>173000000</v>
      </c>
      <c r="N188" s="92"/>
      <c r="O188" s="92"/>
      <c r="P188" s="92"/>
      <c r="Q188" s="92"/>
      <c r="R188" s="91"/>
    </row>
    <row r="189" spans="3:18" x14ac:dyDescent="0.3">
      <c r="C189" s="117"/>
      <c r="D189" s="68">
        <v>11</v>
      </c>
      <c r="E189" s="68" t="s">
        <v>42</v>
      </c>
      <c r="F189" s="68">
        <v>510</v>
      </c>
      <c r="G189" s="68">
        <v>707</v>
      </c>
      <c r="H189" s="69">
        <f t="shared" si="68"/>
        <v>106000000</v>
      </c>
      <c r="I189" s="70">
        <f t="shared" si="69"/>
        <v>99250895</v>
      </c>
      <c r="J189" s="69">
        <f t="shared" si="70"/>
        <v>31760330</v>
      </c>
      <c r="K189" s="70">
        <f t="shared" si="71"/>
        <v>67490609</v>
      </c>
      <c r="L189" s="71">
        <f t="shared" si="72"/>
        <v>6749061</v>
      </c>
      <c r="M189" s="71">
        <f t="shared" si="73"/>
        <v>106000000</v>
      </c>
      <c r="N189" s="92"/>
      <c r="O189" s="92"/>
      <c r="P189" s="92"/>
      <c r="Q189" s="92"/>
      <c r="R189" s="91"/>
    </row>
    <row r="190" spans="3:18" x14ac:dyDescent="0.3">
      <c r="C190" s="117"/>
      <c r="D190" s="72">
        <v>12</v>
      </c>
      <c r="E190" s="72" t="s">
        <v>42</v>
      </c>
      <c r="F190" s="72">
        <v>510</v>
      </c>
      <c r="G190" s="72">
        <v>907</v>
      </c>
      <c r="H190" s="73">
        <f t="shared" si="68"/>
        <v>108000000</v>
      </c>
      <c r="I190" s="74">
        <f t="shared" si="69"/>
        <v>101123553</v>
      </c>
      <c r="J190" s="73">
        <f t="shared" si="70"/>
        <v>32359582</v>
      </c>
      <c r="K190" s="74">
        <f t="shared" si="71"/>
        <v>68764016</v>
      </c>
      <c r="L190" s="75">
        <f t="shared" si="72"/>
        <v>6876402</v>
      </c>
      <c r="M190" s="75">
        <f t="shared" si="73"/>
        <v>108000000</v>
      </c>
      <c r="N190" s="92"/>
      <c r="O190" s="92"/>
      <c r="P190" s="92"/>
      <c r="Q190" s="92"/>
      <c r="R190" s="91"/>
    </row>
    <row r="191" spans="3:18" x14ac:dyDescent="0.3">
      <c r="C191" s="117"/>
      <c r="D191" s="76">
        <v>13</v>
      </c>
      <c r="E191" s="76" t="s">
        <v>42</v>
      </c>
      <c r="F191" s="76">
        <v>513</v>
      </c>
      <c r="G191" s="76">
        <v>134</v>
      </c>
      <c r="H191" s="77">
        <f t="shared" si="68"/>
        <v>533000000</v>
      </c>
      <c r="I191" s="78">
        <f t="shared" si="69"/>
        <v>499063463</v>
      </c>
      <c r="J191" s="77">
        <f t="shared" si="70"/>
        <v>159700529</v>
      </c>
      <c r="K191" s="78">
        <f t="shared" si="71"/>
        <v>339363155</v>
      </c>
      <c r="L191" s="79">
        <f t="shared" si="72"/>
        <v>33936316</v>
      </c>
      <c r="M191" s="79">
        <f t="shared" si="73"/>
        <v>533000000</v>
      </c>
      <c r="N191" s="92"/>
      <c r="O191" s="92"/>
      <c r="P191" s="92"/>
      <c r="Q191" s="92"/>
      <c r="R191" s="91"/>
    </row>
    <row r="192" spans="3:18" x14ac:dyDescent="0.3">
      <c r="C192" s="117"/>
      <c r="D192" s="68">
        <v>14</v>
      </c>
      <c r="E192" s="68" t="s">
        <v>42</v>
      </c>
      <c r="F192" s="68">
        <v>513</v>
      </c>
      <c r="G192" s="68">
        <v>140</v>
      </c>
      <c r="H192" s="69">
        <f t="shared" si="68"/>
        <v>211000000</v>
      </c>
      <c r="I192" s="70">
        <f t="shared" si="69"/>
        <v>197565461</v>
      </c>
      <c r="J192" s="69">
        <f t="shared" si="70"/>
        <v>63221036</v>
      </c>
      <c r="K192" s="70">
        <f t="shared" si="71"/>
        <v>134344513</v>
      </c>
      <c r="L192" s="71">
        <f t="shared" si="72"/>
        <v>13434451</v>
      </c>
      <c r="M192" s="71">
        <f t="shared" si="73"/>
        <v>211000000</v>
      </c>
      <c r="N192" s="92"/>
      <c r="O192" s="92"/>
      <c r="P192" s="92"/>
      <c r="Q192" s="92"/>
      <c r="R192" s="91"/>
    </row>
    <row r="193" spans="3:18" ht="17.25" thickBot="1" x14ac:dyDescent="0.35">
      <c r="C193" s="118"/>
      <c r="D193" s="80">
        <v>15</v>
      </c>
      <c r="E193" s="80" t="s">
        <v>42</v>
      </c>
      <c r="F193" s="80">
        <v>513</v>
      </c>
      <c r="G193" s="80">
        <v>209</v>
      </c>
      <c r="H193" s="81">
        <f t="shared" si="68"/>
        <v>232000000</v>
      </c>
      <c r="I193" s="82">
        <f t="shared" si="69"/>
        <v>217228374</v>
      </c>
      <c r="J193" s="81">
        <f t="shared" si="70"/>
        <v>69513177</v>
      </c>
      <c r="K193" s="82">
        <f t="shared" si="71"/>
        <v>147715294</v>
      </c>
      <c r="L193" s="83">
        <f t="shared" si="72"/>
        <v>14771529</v>
      </c>
      <c r="M193" s="83">
        <f t="shared" si="73"/>
        <v>232000000</v>
      </c>
      <c r="N193" s="92"/>
      <c r="O193" s="92"/>
      <c r="P193" s="92"/>
      <c r="Q193" s="92"/>
      <c r="R193" s="91"/>
    </row>
    <row r="194" spans="3:18" ht="21.75" thickTop="1" thickBot="1" x14ac:dyDescent="0.35">
      <c r="C194" s="119" t="s">
        <v>6</v>
      </c>
      <c r="D194" s="119"/>
      <c r="E194" s="119"/>
      <c r="F194" s="119"/>
      <c r="G194" s="120"/>
      <c r="H194" s="84">
        <f>SUM(H179:H193)</f>
        <v>3301000000</v>
      </c>
      <c r="I194" s="85">
        <f t="shared" ref="I194:M194" si="74">SUM(I179:I193)</f>
        <v>3090822685</v>
      </c>
      <c r="J194" s="84">
        <f t="shared" si="74"/>
        <v>989064630</v>
      </c>
      <c r="K194" s="85">
        <f t="shared" si="74"/>
        <v>2101759426</v>
      </c>
      <c r="L194" s="86">
        <f t="shared" si="74"/>
        <v>210175944</v>
      </c>
      <c r="M194" s="86">
        <f t="shared" si="74"/>
        <v>3301000000</v>
      </c>
      <c r="N194" s="93"/>
      <c r="O194" s="93"/>
      <c r="P194" s="93"/>
      <c r="Q194" s="93"/>
      <c r="R194" s="91"/>
    </row>
    <row r="195" spans="3:18" x14ac:dyDescent="0.3">
      <c r="N195" s="91"/>
      <c r="O195" s="91"/>
      <c r="P195" s="91"/>
      <c r="Q195" s="91"/>
      <c r="R195" s="91"/>
    </row>
    <row r="196" spans="3:18" ht="17.25" thickBot="1" x14ac:dyDescent="0.35">
      <c r="N196" s="91"/>
      <c r="O196" s="91"/>
      <c r="P196" s="91"/>
      <c r="Q196" s="91"/>
      <c r="R196" s="91"/>
    </row>
    <row r="197" spans="3:18" ht="17.25" thickBot="1" x14ac:dyDescent="0.35">
      <c r="C197" s="98" t="s">
        <v>25</v>
      </c>
      <c r="D197" s="99" t="s">
        <v>27</v>
      </c>
      <c r="E197" s="99" t="s">
        <v>0</v>
      </c>
      <c r="F197" s="99" t="s">
        <v>1</v>
      </c>
      <c r="G197" s="99" t="s">
        <v>29</v>
      </c>
      <c r="H197" s="99" t="s">
        <v>49</v>
      </c>
      <c r="I197" s="99" t="s">
        <v>50</v>
      </c>
      <c r="J197" s="99" t="s">
        <v>32</v>
      </c>
      <c r="K197" s="99" t="s">
        <v>33</v>
      </c>
      <c r="L197" s="99" t="s">
        <v>52</v>
      </c>
      <c r="M197" s="100" t="s">
        <v>6</v>
      </c>
      <c r="N197" s="90"/>
      <c r="O197" s="90"/>
      <c r="P197" s="90"/>
      <c r="Q197" s="90"/>
      <c r="R197" s="91"/>
    </row>
    <row r="198" spans="3:18" ht="17.25" thickTop="1" x14ac:dyDescent="0.3">
      <c r="C198" s="116">
        <v>11</v>
      </c>
      <c r="D198" s="95">
        <v>1</v>
      </c>
      <c r="E198" s="95" t="s">
        <v>42</v>
      </c>
      <c r="F198" s="95">
        <v>510</v>
      </c>
      <c r="G198" s="95">
        <v>122</v>
      </c>
      <c r="H198" s="96">
        <f t="shared" ref="H198:H212" si="75">ROUNDUP(M179*90%,-6)</f>
        <v>209000000</v>
      </c>
      <c r="I198" s="97">
        <f>ROUND(H198*$W$7,0)</f>
        <v>195692803</v>
      </c>
      <c r="J198" s="96">
        <f>H198-K198-L198</f>
        <v>62621783</v>
      </c>
      <c r="K198" s="97">
        <f>ROUND(I198*$W$8,0)</f>
        <v>133071106</v>
      </c>
      <c r="L198" s="66">
        <f>ROUND(K198*10%,0)</f>
        <v>13307111</v>
      </c>
      <c r="M198" s="66">
        <f>J198+K198+L198</f>
        <v>209000000</v>
      </c>
      <c r="N198" s="92"/>
      <c r="O198" s="92"/>
      <c r="P198" s="92"/>
      <c r="Q198" s="92"/>
      <c r="R198" s="91"/>
    </row>
    <row r="199" spans="3:18" x14ac:dyDescent="0.3">
      <c r="C199" s="117"/>
      <c r="D199" s="68">
        <v>2</v>
      </c>
      <c r="E199" s="68" t="s">
        <v>42</v>
      </c>
      <c r="F199" s="68">
        <v>510</v>
      </c>
      <c r="G199" s="68">
        <v>141</v>
      </c>
      <c r="H199" s="69">
        <f t="shared" si="75"/>
        <v>248000000</v>
      </c>
      <c r="I199" s="70">
        <f t="shared" ref="I199:I212" si="76">ROUND(H199*$W$7,0)</f>
        <v>232209641</v>
      </c>
      <c r="J199" s="69">
        <f t="shared" ref="J199:J212" si="77">H199-K199-L199</f>
        <v>74307188</v>
      </c>
      <c r="K199" s="70">
        <f t="shared" ref="K199:K212" si="78">ROUND(I199*$W$8,0)</f>
        <v>157902556</v>
      </c>
      <c r="L199" s="71">
        <f t="shared" ref="L199:L212" si="79">ROUND(K199*10%,0)</f>
        <v>15790256</v>
      </c>
      <c r="M199" s="71">
        <f t="shared" ref="M199:M212" si="80">J199+K199+L199</f>
        <v>248000000</v>
      </c>
      <c r="N199" s="92"/>
      <c r="O199" s="92"/>
      <c r="P199" s="92"/>
      <c r="Q199" s="92"/>
      <c r="R199" s="91"/>
    </row>
    <row r="200" spans="3:18" x14ac:dyDescent="0.3">
      <c r="C200" s="117"/>
      <c r="D200" s="68">
        <v>3</v>
      </c>
      <c r="E200" s="68" t="s">
        <v>42</v>
      </c>
      <c r="F200" s="68">
        <v>510</v>
      </c>
      <c r="G200" s="68">
        <v>150</v>
      </c>
      <c r="H200" s="69">
        <f t="shared" si="75"/>
        <v>245000000</v>
      </c>
      <c r="I200" s="70">
        <f t="shared" si="76"/>
        <v>229400654</v>
      </c>
      <c r="J200" s="69">
        <f t="shared" si="77"/>
        <v>73408310</v>
      </c>
      <c r="K200" s="70">
        <f t="shared" si="78"/>
        <v>155992445</v>
      </c>
      <c r="L200" s="71">
        <f t="shared" si="79"/>
        <v>15599245</v>
      </c>
      <c r="M200" s="71">
        <f t="shared" si="80"/>
        <v>245000000</v>
      </c>
      <c r="N200" s="92"/>
      <c r="O200" s="92"/>
      <c r="P200" s="92"/>
      <c r="Q200" s="92"/>
      <c r="R200" s="91"/>
    </row>
    <row r="201" spans="3:18" x14ac:dyDescent="0.3">
      <c r="C201" s="117"/>
      <c r="D201" s="68">
        <v>4</v>
      </c>
      <c r="E201" s="68" t="s">
        <v>42</v>
      </c>
      <c r="F201" s="68">
        <v>510</v>
      </c>
      <c r="G201" s="68">
        <v>159</v>
      </c>
      <c r="H201" s="69">
        <f t="shared" si="75"/>
        <v>198000000</v>
      </c>
      <c r="I201" s="70">
        <f t="shared" si="76"/>
        <v>185393181</v>
      </c>
      <c r="J201" s="69">
        <f t="shared" si="77"/>
        <v>59325901</v>
      </c>
      <c r="K201" s="70">
        <f t="shared" si="78"/>
        <v>126067363</v>
      </c>
      <c r="L201" s="71">
        <f t="shared" si="79"/>
        <v>12606736</v>
      </c>
      <c r="M201" s="71">
        <f t="shared" si="80"/>
        <v>198000000</v>
      </c>
      <c r="N201" s="92"/>
      <c r="O201" s="92"/>
      <c r="P201" s="92"/>
      <c r="Q201" s="92"/>
      <c r="R201" s="91"/>
    </row>
    <row r="202" spans="3:18" x14ac:dyDescent="0.3">
      <c r="C202" s="117"/>
      <c r="D202" s="68">
        <v>5</v>
      </c>
      <c r="E202" s="68" t="s">
        <v>42</v>
      </c>
      <c r="F202" s="68">
        <v>510</v>
      </c>
      <c r="G202" s="68">
        <v>167</v>
      </c>
      <c r="H202" s="69">
        <f t="shared" si="75"/>
        <v>195000000</v>
      </c>
      <c r="I202" s="70">
        <f t="shared" si="76"/>
        <v>182584194</v>
      </c>
      <c r="J202" s="69">
        <f t="shared" si="77"/>
        <v>58427023</v>
      </c>
      <c r="K202" s="70">
        <f t="shared" si="78"/>
        <v>124157252</v>
      </c>
      <c r="L202" s="71">
        <f t="shared" si="79"/>
        <v>12415725</v>
      </c>
      <c r="M202" s="71">
        <f t="shared" si="80"/>
        <v>195000000</v>
      </c>
      <c r="N202" s="92"/>
      <c r="O202" s="92"/>
      <c r="P202" s="92"/>
      <c r="Q202" s="92"/>
      <c r="R202" s="91"/>
    </row>
    <row r="203" spans="3:18" x14ac:dyDescent="0.3">
      <c r="C203" s="117"/>
      <c r="D203" s="68">
        <v>6</v>
      </c>
      <c r="E203" s="68" t="s">
        <v>42</v>
      </c>
      <c r="F203" s="68">
        <v>510</v>
      </c>
      <c r="G203" s="68">
        <v>209</v>
      </c>
      <c r="H203" s="69">
        <f t="shared" si="75"/>
        <v>219000000</v>
      </c>
      <c r="I203" s="70">
        <f t="shared" si="76"/>
        <v>205056095</v>
      </c>
      <c r="J203" s="69">
        <f t="shared" si="77"/>
        <v>65618040</v>
      </c>
      <c r="K203" s="70">
        <f t="shared" si="78"/>
        <v>139438145</v>
      </c>
      <c r="L203" s="71">
        <f t="shared" si="79"/>
        <v>13943815</v>
      </c>
      <c r="M203" s="71">
        <f t="shared" si="80"/>
        <v>219000000</v>
      </c>
      <c r="N203" s="92"/>
      <c r="O203" s="92"/>
      <c r="P203" s="92"/>
      <c r="Q203" s="92"/>
      <c r="R203" s="91"/>
    </row>
    <row r="204" spans="3:18" x14ac:dyDescent="0.3">
      <c r="C204" s="117"/>
      <c r="D204" s="68">
        <v>7</v>
      </c>
      <c r="E204" s="68" t="s">
        <v>42</v>
      </c>
      <c r="F204" s="68">
        <v>510</v>
      </c>
      <c r="G204" s="68">
        <v>230</v>
      </c>
      <c r="H204" s="69">
        <f t="shared" si="75"/>
        <v>174000000</v>
      </c>
      <c r="I204" s="70">
        <f t="shared" si="76"/>
        <v>162921281</v>
      </c>
      <c r="J204" s="69">
        <f t="shared" si="77"/>
        <v>52134882</v>
      </c>
      <c r="K204" s="70">
        <f t="shared" si="78"/>
        <v>110786471</v>
      </c>
      <c r="L204" s="71">
        <f t="shared" si="79"/>
        <v>11078647</v>
      </c>
      <c r="M204" s="71">
        <f t="shared" si="80"/>
        <v>174000000</v>
      </c>
      <c r="N204" s="92"/>
      <c r="O204" s="92"/>
      <c r="P204" s="92"/>
      <c r="Q204" s="92"/>
      <c r="R204" s="91"/>
    </row>
    <row r="205" spans="3:18" x14ac:dyDescent="0.3">
      <c r="C205" s="117"/>
      <c r="D205" s="68">
        <v>8</v>
      </c>
      <c r="E205" s="68" t="s">
        <v>42</v>
      </c>
      <c r="F205" s="68">
        <v>510</v>
      </c>
      <c r="G205" s="68">
        <v>236</v>
      </c>
      <c r="H205" s="69">
        <f t="shared" si="75"/>
        <v>130000000</v>
      </c>
      <c r="I205" s="70">
        <f t="shared" si="76"/>
        <v>121722796</v>
      </c>
      <c r="J205" s="69">
        <f t="shared" si="77"/>
        <v>38951349</v>
      </c>
      <c r="K205" s="70">
        <f t="shared" si="78"/>
        <v>82771501</v>
      </c>
      <c r="L205" s="71">
        <f t="shared" si="79"/>
        <v>8277150</v>
      </c>
      <c r="M205" s="71">
        <f t="shared" si="80"/>
        <v>130000000</v>
      </c>
      <c r="N205" s="92"/>
      <c r="O205" s="92"/>
      <c r="P205" s="92"/>
      <c r="Q205" s="92"/>
      <c r="R205" s="91"/>
    </row>
    <row r="206" spans="3:18" x14ac:dyDescent="0.3">
      <c r="C206" s="117"/>
      <c r="D206" s="68">
        <v>9</v>
      </c>
      <c r="E206" s="68" t="s">
        <v>42</v>
      </c>
      <c r="F206" s="68">
        <v>510</v>
      </c>
      <c r="G206" s="68">
        <v>237</v>
      </c>
      <c r="H206" s="69">
        <f t="shared" si="75"/>
        <v>130000000</v>
      </c>
      <c r="I206" s="70">
        <f t="shared" si="76"/>
        <v>121722796</v>
      </c>
      <c r="J206" s="69">
        <f t="shared" si="77"/>
        <v>38951349</v>
      </c>
      <c r="K206" s="70">
        <f t="shared" si="78"/>
        <v>82771501</v>
      </c>
      <c r="L206" s="71">
        <f t="shared" si="79"/>
        <v>8277150</v>
      </c>
      <c r="M206" s="71">
        <f t="shared" si="80"/>
        <v>130000000</v>
      </c>
      <c r="N206" s="92"/>
      <c r="O206" s="92"/>
      <c r="P206" s="92"/>
      <c r="Q206" s="92"/>
      <c r="R206" s="91"/>
    </row>
    <row r="207" spans="3:18" x14ac:dyDescent="0.3">
      <c r="C207" s="117"/>
      <c r="D207" s="68">
        <v>10</v>
      </c>
      <c r="E207" s="68" t="s">
        <v>42</v>
      </c>
      <c r="F207" s="68">
        <v>510</v>
      </c>
      <c r="G207" s="68">
        <v>247</v>
      </c>
      <c r="H207" s="69">
        <f t="shared" si="75"/>
        <v>156000000</v>
      </c>
      <c r="I207" s="70">
        <f t="shared" si="76"/>
        <v>146067355</v>
      </c>
      <c r="J207" s="69">
        <f t="shared" si="77"/>
        <v>46741619</v>
      </c>
      <c r="K207" s="70">
        <f t="shared" si="78"/>
        <v>99325801</v>
      </c>
      <c r="L207" s="71">
        <f t="shared" si="79"/>
        <v>9932580</v>
      </c>
      <c r="M207" s="71">
        <f t="shared" si="80"/>
        <v>156000000</v>
      </c>
      <c r="N207" s="92"/>
      <c r="O207" s="92"/>
      <c r="P207" s="92"/>
      <c r="Q207" s="92"/>
      <c r="R207" s="91"/>
    </row>
    <row r="208" spans="3:18" x14ac:dyDescent="0.3">
      <c r="C208" s="117"/>
      <c r="D208" s="68">
        <v>11</v>
      </c>
      <c r="E208" s="68" t="s">
        <v>42</v>
      </c>
      <c r="F208" s="68">
        <v>510</v>
      </c>
      <c r="G208" s="68">
        <v>707</v>
      </c>
      <c r="H208" s="69">
        <f t="shared" si="75"/>
        <v>96000000</v>
      </c>
      <c r="I208" s="70">
        <f t="shared" si="76"/>
        <v>89887603</v>
      </c>
      <c r="J208" s="69">
        <f t="shared" si="77"/>
        <v>28764073</v>
      </c>
      <c r="K208" s="70">
        <f t="shared" si="78"/>
        <v>61123570</v>
      </c>
      <c r="L208" s="71">
        <f t="shared" si="79"/>
        <v>6112357</v>
      </c>
      <c r="M208" s="71">
        <f t="shared" si="80"/>
        <v>96000000</v>
      </c>
      <c r="N208" s="92"/>
      <c r="O208" s="92"/>
      <c r="P208" s="92"/>
      <c r="Q208" s="92"/>
      <c r="R208" s="91"/>
    </row>
    <row r="209" spans="3:18" x14ac:dyDescent="0.3">
      <c r="C209" s="117"/>
      <c r="D209" s="72">
        <v>12</v>
      </c>
      <c r="E209" s="72" t="s">
        <v>42</v>
      </c>
      <c r="F209" s="72">
        <v>510</v>
      </c>
      <c r="G209" s="72">
        <v>907</v>
      </c>
      <c r="H209" s="73">
        <f t="shared" si="75"/>
        <v>98000000</v>
      </c>
      <c r="I209" s="74">
        <f t="shared" si="76"/>
        <v>91760262</v>
      </c>
      <c r="J209" s="73">
        <f t="shared" si="77"/>
        <v>29363324</v>
      </c>
      <c r="K209" s="74">
        <f t="shared" si="78"/>
        <v>62396978</v>
      </c>
      <c r="L209" s="75">
        <f t="shared" si="79"/>
        <v>6239698</v>
      </c>
      <c r="M209" s="75">
        <f t="shared" si="80"/>
        <v>98000000</v>
      </c>
      <c r="N209" s="92"/>
      <c r="O209" s="92"/>
      <c r="P209" s="92"/>
      <c r="Q209" s="92"/>
      <c r="R209" s="91"/>
    </row>
    <row r="210" spans="3:18" x14ac:dyDescent="0.3">
      <c r="C210" s="117"/>
      <c r="D210" s="76">
        <v>13</v>
      </c>
      <c r="E210" s="76" t="s">
        <v>42</v>
      </c>
      <c r="F210" s="76">
        <v>513</v>
      </c>
      <c r="G210" s="76">
        <v>134</v>
      </c>
      <c r="H210" s="77">
        <f t="shared" si="75"/>
        <v>480000000</v>
      </c>
      <c r="I210" s="78">
        <f t="shared" si="76"/>
        <v>449438016</v>
      </c>
      <c r="J210" s="77">
        <f t="shared" si="77"/>
        <v>143820364</v>
      </c>
      <c r="K210" s="78">
        <f t="shared" si="78"/>
        <v>305617851</v>
      </c>
      <c r="L210" s="79">
        <f t="shared" si="79"/>
        <v>30561785</v>
      </c>
      <c r="M210" s="79">
        <f t="shared" si="80"/>
        <v>480000000</v>
      </c>
      <c r="N210" s="92"/>
      <c r="O210" s="92"/>
      <c r="P210" s="92"/>
      <c r="Q210" s="92"/>
      <c r="R210" s="91"/>
    </row>
    <row r="211" spans="3:18" x14ac:dyDescent="0.3">
      <c r="C211" s="117"/>
      <c r="D211" s="68">
        <v>14</v>
      </c>
      <c r="E211" s="68" t="s">
        <v>42</v>
      </c>
      <c r="F211" s="68">
        <v>513</v>
      </c>
      <c r="G211" s="68">
        <v>140</v>
      </c>
      <c r="H211" s="69">
        <f t="shared" si="75"/>
        <v>190000000</v>
      </c>
      <c r="I211" s="70">
        <f t="shared" si="76"/>
        <v>177902548</v>
      </c>
      <c r="J211" s="69">
        <f t="shared" si="77"/>
        <v>56928894</v>
      </c>
      <c r="K211" s="70">
        <f t="shared" si="78"/>
        <v>120973733</v>
      </c>
      <c r="L211" s="71">
        <f t="shared" si="79"/>
        <v>12097373</v>
      </c>
      <c r="M211" s="71">
        <f t="shared" si="80"/>
        <v>190000000</v>
      </c>
      <c r="N211" s="92"/>
      <c r="O211" s="92"/>
      <c r="P211" s="92"/>
      <c r="Q211" s="92"/>
      <c r="R211" s="91"/>
    </row>
    <row r="212" spans="3:18" ht="17.25" thickBot="1" x14ac:dyDescent="0.35">
      <c r="C212" s="118"/>
      <c r="D212" s="80">
        <v>15</v>
      </c>
      <c r="E212" s="80" t="s">
        <v>42</v>
      </c>
      <c r="F212" s="80">
        <v>513</v>
      </c>
      <c r="G212" s="80">
        <v>209</v>
      </c>
      <c r="H212" s="81">
        <f t="shared" si="75"/>
        <v>209000000</v>
      </c>
      <c r="I212" s="82">
        <f t="shared" si="76"/>
        <v>195692803</v>
      </c>
      <c r="J212" s="81">
        <f t="shared" si="77"/>
        <v>62621783</v>
      </c>
      <c r="K212" s="82">
        <f t="shared" si="78"/>
        <v>133071106</v>
      </c>
      <c r="L212" s="83">
        <f t="shared" si="79"/>
        <v>13307111</v>
      </c>
      <c r="M212" s="83">
        <f t="shared" si="80"/>
        <v>209000000</v>
      </c>
      <c r="N212" s="92"/>
      <c r="O212" s="92"/>
      <c r="P212" s="92"/>
      <c r="Q212" s="92"/>
      <c r="R212" s="91"/>
    </row>
    <row r="213" spans="3:18" ht="18" thickTop="1" thickBot="1" x14ac:dyDescent="0.35">
      <c r="C213" s="121" t="s">
        <v>6</v>
      </c>
      <c r="D213" s="121"/>
      <c r="E213" s="121"/>
      <c r="F213" s="121"/>
      <c r="G213" s="122"/>
      <c r="H213" s="101">
        <f>SUM(H198:H212)</f>
        <v>2977000000</v>
      </c>
      <c r="I213" s="102">
        <f t="shared" ref="I213:M213" si="81">SUM(I198:I212)</f>
        <v>2787452028</v>
      </c>
      <c r="J213" s="101">
        <f t="shared" si="81"/>
        <v>891985882</v>
      </c>
      <c r="K213" s="102">
        <f t="shared" si="81"/>
        <v>1895467379</v>
      </c>
      <c r="L213" s="103">
        <f t="shared" si="81"/>
        <v>189546739</v>
      </c>
      <c r="M213" s="103">
        <f t="shared" si="81"/>
        <v>2977000000</v>
      </c>
      <c r="N213" s="93"/>
      <c r="O213" s="93"/>
      <c r="P213" s="93"/>
      <c r="Q213" s="93"/>
      <c r="R213" s="91"/>
    </row>
    <row r="214" spans="3:18" x14ac:dyDescent="0.3">
      <c r="N214" s="91"/>
      <c r="O214" s="91"/>
      <c r="P214" s="91"/>
      <c r="Q214" s="91"/>
      <c r="R214" s="91"/>
    </row>
    <row r="215" spans="3:18" ht="17.25" thickBot="1" x14ac:dyDescent="0.35">
      <c r="N215" s="91"/>
      <c r="O215" s="91"/>
      <c r="P215" s="91"/>
      <c r="Q215" s="91"/>
      <c r="R215" s="91"/>
    </row>
    <row r="216" spans="3:18" ht="21" thickBot="1" x14ac:dyDescent="0.35">
      <c r="C216" s="59" t="s">
        <v>25</v>
      </c>
      <c r="D216" s="60" t="s">
        <v>27</v>
      </c>
      <c r="E216" s="60" t="s">
        <v>0</v>
      </c>
      <c r="F216" s="60" t="s">
        <v>1</v>
      </c>
      <c r="G216" s="60" t="s">
        <v>29</v>
      </c>
      <c r="H216" s="60" t="s">
        <v>49</v>
      </c>
      <c r="I216" s="60" t="s">
        <v>50</v>
      </c>
      <c r="J216" s="60" t="s">
        <v>32</v>
      </c>
      <c r="K216" s="60" t="s">
        <v>33</v>
      </c>
      <c r="L216" s="60" t="s">
        <v>52</v>
      </c>
      <c r="M216" s="61" t="s">
        <v>6</v>
      </c>
      <c r="N216" s="90"/>
      <c r="O216" s="90"/>
      <c r="P216" s="90"/>
      <c r="Q216" s="90"/>
      <c r="R216" s="91"/>
    </row>
    <row r="217" spans="3:18" ht="17.25" thickTop="1" x14ac:dyDescent="0.3">
      <c r="C217" s="116">
        <v>12</v>
      </c>
      <c r="D217" s="95">
        <v>1</v>
      </c>
      <c r="E217" s="95" t="s">
        <v>42</v>
      </c>
      <c r="F217" s="95">
        <v>510</v>
      </c>
      <c r="G217" s="95">
        <v>122</v>
      </c>
      <c r="H217" s="96">
        <f t="shared" ref="H217:H231" si="82">ROUNDUP(M198*90%,-6)</f>
        <v>189000000</v>
      </c>
      <c r="I217" s="97">
        <f>ROUND(H217*$W$7,0)</f>
        <v>176966219</v>
      </c>
      <c r="J217" s="96">
        <f>H217-K217-L217</f>
        <v>56629268</v>
      </c>
      <c r="K217" s="97">
        <f>ROUND(I217*$W$8,0)</f>
        <v>120337029</v>
      </c>
      <c r="L217" s="66">
        <f>ROUND(K217*10%,0)</f>
        <v>12033703</v>
      </c>
      <c r="M217" s="66">
        <f>J217+K217+L217</f>
        <v>189000000</v>
      </c>
      <c r="N217" s="92"/>
      <c r="O217" s="92"/>
      <c r="P217" s="92"/>
      <c r="Q217" s="92"/>
      <c r="R217" s="91"/>
    </row>
    <row r="218" spans="3:18" x14ac:dyDescent="0.3">
      <c r="C218" s="117"/>
      <c r="D218" s="68">
        <v>2</v>
      </c>
      <c r="E218" s="68" t="s">
        <v>42</v>
      </c>
      <c r="F218" s="68">
        <v>510</v>
      </c>
      <c r="G218" s="68">
        <v>141</v>
      </c>
      <c r="H218" s="69">
        <f t="shared" si="82"/>
        <v>224000000</v>
      </c>
      <c r="I218" s="70">
        <f t="shared" ref="I218:I231" si="83">ROUND(H218*$W$7,0)</f>
        <v>209737741</v>
      </c>
      <c r="J218" s="69">
        <f t="shared" ref="J218:J231" si="84">H218-K218-L218</f>
        <v>67116170</v>
      </c>
      <c r="K218" s="70">
        <f t="shared" ref="K218:K231" si="85">ROUND(I218*$W$8,0)</f>
        <v>142621664</v>
      </c>
      <c r="L218" s="71">
        <f t="shared" ref="L218:L231" si="86">ROUND(K218*10%,0)</f>
        <v>14262166</v>
      </c>
      <c r="M218" s="71">
        <f t="shared" ref="M218:M231" si="87">J218+K218+L218</f>
        <v>224000000</v>
      </c>
      <c r="N218" s="92"/>
      <c r="O218" s="92"/>
      <c r="P218" s="92"/>
      <c r="Q218" s="92"/>
      <c r="R218" s="91"/>
    </row>
    <row r="219" spans="3:18" x14ac:dyDescent="0.3">
      <c r="C219" s="117"/>
      <c r="D219" s="68">
        <v>3</v>
      </c>
      <c r="E219" s="68" t="s">
        <v>42</v>
      </c>
      <c r="F219" s="68">
        <v>510</v>
      </c>
      <c r="G219" s="68">
        <v>150</v>
      </c>
      <c r="H219" s="69">
        <f t="shared" si="82"/>
        <v>221000000</v>
      </c>
      <c r="I219" s="70">
        <f t="shared" si="83"/>
        <v>206928753</v>
      </c>
      <c r="J219" s="69">
        <f t="shared" si="84"/>
        <v>66217293</v>
      </c>
      <c r="K219" s="70">
        <f t="shared" si="85"/>
        <v>140711552</v>
      </c>
      <c r="L219" s="71">
        <f t="shared" si="86"/>
        <v>14071155</v>
      </c>
      <c r="M219" s="71">
        <f t="shared" si="87"/>
        <v>221000000</v>
      </c>
      <c r="N219" s="92"/>
      <c r="O219" s="92"/>
      <c r="P219" s="92"/>
      <c r="Q219" s="92"/>
      <c r="R219" s="91"/>
    </row>
    <row r="220" spans="3:18" x14ac:dyDescent="0.3">
      <c r="C220" s="117"/>
      <c r="D220" s="68">
        <v>4</v>
      </c>
      <c r="E220" s="68" t="s">
        <v>42</v>
      </c>
      <c r="F220" s="68">
        <v>510</v>
      </c>
      <c r="G220" s="68">
        <v>159</v>
      </c>
      <c r="H220" s="69">
        <f t="shared" si="82"/>
        <v>179000000</v>
      </c>
      <c r="I220" s="70">
        <f t="shared" si="83"/>
        <v>167602927</v>
      </c>
      <c r="J220" s="69">
        <f t="shared" si="84"/>
        <v>53633011</v>
      </c>
      <c r="K220" s="70">
        <f t="shared" si="85"/>
        <v>113969990</v>
      </c>
      <c r="L220" s="71">
        <f t="shared" si="86"/>
        <v>11396999</v>
      </c>
      <c r="M220" s="71">
        <f t="shared" si="87"/>
        <v>179000000</v>
      </c>
      <c r="N220" s="92"/>
      <c r="O220" s="92"/>
      <c r="P220" s="92"/>
      <c r="Q220" s="92"/>
      <c r="R220" s="91"/>
    </row>
    <row r="221" spans="3:18" x14ac:dyDescent="0.3">
      <c r="C221" s="117"/>
      <c r="D221" s="68">
        <v>5</v>
      </c>
      <c r="E221" s="68" t="s">
        <v>42</v>
      </c>
      <c r="F221" s="68">
        <v>510</v>
      </c>
      <c r="G221" s="68">
        <v>167</v>
      </c>
      <c r="H221" s="69">
        <f t="shared" si="82"/>
        <v>176000000</v>
      </c>
      <c r="I221" s="70">
        <f t="shared" si="83"/>
        <v>164793939</v>
      </c>
      <c r="J221" s="69">
        <f t="shared" si="84"/>
        <v>52734133</v>
      </c>
      <c r="K221" s="70">
        <f t="shared" si="85"/>
        <v>112059879</v>
      </c>
      <c r="L221" s="71">
        <f t="shared" si="86"/>
        <v>11205988</v>
      </c>
      <c r="M221" s="71">
        <f t="shared" si="87"/>
        <v>176000000</v>
      </c>
      <c r="N221" s="92"/>
      <c r="O221" s="92"/>
      <c r="P221" s="92"/>
      <c r="Q221" s="92"/>
      <c r="R221" s="91"/>
    </row>
    <row r="222" spans="3:18" x14ac:dyDescent="0.3">
      <c r="C222" s="117"/>
      <c r="D222" s="68">
        <v>6</v>
      </c>
      <c r="E222" s="68" t="s">
        <v>42</v>
      </c>
      <c r="F222" s="68">
        <v>510</v>
      </c>
      <c r="G222" s="68">
        <v>209</v>
      </c>
      <c r="H222" s="69">
        <f t="shared" si="82"/>
        <v>198000000</v>
      </c>
      <c r="I222" s="70">
        <f t="shared" si="83"/>
        <v>185393181</v>
      </c>
      <c r="J222" s="69">
        <f t="shared" si="84"/>
        <v>59325901</v>
      </c>
      <c r="K222" s="70">
        <f t="shared" si="85"/>
        <v>126067363</v>
      </c>
      <c r="L222" s="71">
        <f t="shared" si="86"/>
        <v>12606736</v>
      </c>
      <c r="M222" s="71">
        <f t="shared" si="87"/>
        <v>198000000</v>
      </c>
      <c r="N222" s="92"/>
      <c r="O222" s="92"/>
      <c r="P222" s="92"/>
      <c r="Q222" s="92"/>
      <c r="R222" s="91"/>
    </row>
    <row r="223" spans="3:18" x14ac:dyDescent="0.3">
      <c r="C223" s="117"/>
      <c r="D223" s="68">
        <v>7</v>
      </c>
      <c r="E223" s="68" t="s">
        <v>42</v>
      </c>
      <c r="F223" s="68">
        <v>510</v>
      </c>
      <c r="G223" s="68">
        <v>230</v>
      </c>
      <c r="H223" s="69">
        <f t="shared" si="82"/>
        <v>157000000</v>
      </c>
      <c r="I223" s="70">
        <f t="shared" si="83"/>
        <v>147003684</v>
      </c>
      <c r="J223" s="69">
        <f t="shared" si="84"/>
        <v>47041244</v>
      </c>
      <c r="K223" s="70">
        <f t="shared" si="85"/>
        <v>99962505</v>
      </c>
      <c r="L223" s="71">
        <f t="shared" si="86"/>
        <v>9996251</v>
      </c>
      <c r="M223" s="71">
        <f t="shared" si="87"/>
        <v>157000000</v>
      </c>
      <c r="N223" s="92"/>
      <c r="O223" s="92"/>
      <c r="P223" s="92"/>
      <c r="Q223" s="92"/>
      <c r="R223" s="91"/>
    </row>
    <row r="224" spans="3:18" x14ac:dyDescent="0.3">
      <c r="C224" s="117"/>
      <c r="D224" s="68">
        <v>8</v>
      </c>
      <c r="E224" s="68" t="s">
        <v>42</v>
      </c>
      <c r="F224" s="68">
        <v>510</v>
      </c>
      <c r="G224" s="68">
        <v>236</v>
      </c>
      <c r="H224" s="69">
        <f t="shared" si="82"/>
        <v>117000000</v>
      </c>
      <c r="I224" s="70">
        <f t="shared" si="83"/>
        <v>109550516</v>
      </c>
      <c r="J224" s="69">
        <f t="shared" si="84"/>
        <v>35056214</v>
      </c>
      <c r="K224" s="70">
        <f t="shared" si="85"/>
        <v>74494351</v>
      </c>
      <c r="L224" s="71">
        <f t="shared" si="86"/>
        <v>7449435</v>
      </c>
      <c r="M224" s="71">
        <f t="shared" si="87"/>
        <v>117000000</v>
      </c>
      <c r="N224" s="92"/>
      <c r="O224" s="92"/>
      <c r="P224" s="92"/>
      <c r="Q224" s="92"/>
      <c r="R224" s="91"/>
    </row>
    <row r="225" spans="3:18" x14ac:dyDescent="0.3">
      <c r="C225" s="117"/>
      <c r="D225" s="68">
        <v>9</v>
      </c>
      <c r="E225" s="68" t="s">
        <v>42</v>
      </c>
      <c r="F225" s="68">
        <v>510</v>
      </c>
      <c r="G225" s="68">
        <v>237</v>
      </c>
      <c r="H225" s="69">
        <f t="shared" si="82"/>
        <v>117000000</v>
      </c>
      <c r="I225" s="70">
        <f t="shared" si="83"/>
        <v>109550516</v>
      </c>
      <c r="J225" s="69">
        <f t="shared" si="84"/>
        <v>35056214</v>
      </c>
      <c r="K225" s="70">
        <f t="shared" si="85"/>
        <v>74494351</v>
      </c>
      <c r="L225" s="71">
        <f t="shared" si="86"/>
        <v>7449435</v>
      </c>
      <c r="M225" s="71">
        <f t="shared" si="87"/>
        <v>117000000</v>
      </c>
      <c r="N225" s="92"/>
      <c r="O225" s="92"/>
      <c r="P225" s="92"/>
      <c r="Q225" s="92"/>
      <c r="R225" s="91"/>
    </row>
    <row r="226" spans="3:18" x14ac:dyDescent="0.3">
      <c r="C226" s="117"/>
      <c r="D226" s="68">
        <v>10</v>
      </c>
      <c r="E226" s="68" t="s">
        <v>42</v>
      </c>
      <c r="F226" s="68">
        <v>510</v>
      </c>
      <c r="G226" s="68">
        <v>247</v>
      </c>
      <c r="H226" s="69">
        <f t="shared" si="82"/>
        <v>141000000</v>
      </c>
      <c r="I226" s="70">
        <f t="shared" si="83"/>
        <v>132022417</v>
      </c>
      <c r="J226" s="69">
        <f t="shared" si="84"/>
        <v>42247232</v>
      </c>
      <c r="K226" s="70">
        <f t="shared" si="85"/>
        <v>89775244</v>
      </c>
      <c r="L226" s="71">
        <f t="shared" si="86"/>
        <v>8977524</v>
      </c>
      <c r="M226" s="71">
        <f t="shared" si="87"/>
        <v>141000000</v>
      </c>
      <c r="N226" s="92"/>
      <c r="O226" s="92"/>
      <c r="P226" s="92"/>
      <c r="Q226" s="92"/>
      <c r="R226" s="91"/>
    </row>
    <row r="227" spans="3:18" x14ac:dyDescent="0.3">
      <c r="C227" s="117"/>
      <c r="D227" s="68">
        <v>11</v>
      </c>
      <c r="E227" s="68" t="s">
        <v>42</v>
      </c>
      <c r="F227" s="68">
        <v>510</v>
      </c>
      <c r="G227" s="68">
        <v>707</v>
      </c>
      <c r="H227" s="69">
        <f t="shared" si="82"/>
        <v>87000000</v>
      </c>
      <c r="I227" s="70">
        <f t="shared" si="83"/>
        <v>81460640</v>
      </c>
      <c r="J227" s="69">
        <f t="shared" si="84"/>
        <v>26067441</v>
      </c>
      <c r="K227" s="70">
        <f t="shared" si="85"/>
        <v>55393235</v>
      </c>
      <c r="L227" s="71">
        <f t="shared" si="86"/>
        <v>5539324</v>
      </c>
      <c r="M227" s="71">
        <f t="shared" si="87"/>
        <v>87000000</v>
      </c>
      <c r="N227" s="92"/>
      <c r="O227" s="92"/>
      <c r="P227" s="92"/>
      <c r="Q227" s="92"/>
      <c r="R227" s="91"/>
    </row>
    <row r="228" spans="3:18" x14ac:dyDescent="0.3">
      <c r="C228" s="117"/>
      <c r="D228" s="72">
        <v>12</v>
      </c>
      <c r="E228" s="72" t="s">
        <v>42</v>
      </c>
      <c r="F228" s="72">
        <v>510</v>
      </c>
      <c r="G228" s="72">
        <v>907</v>
      </c>
      <c r="H228" s="73">
        <f t="shared" si="82"/>
        <v>89000000</v>
      </c>
      <c r="I228" s="74">
        <f t="shared" si="83"/>
        <v>83333299</v>
      </c>
      <c r="J228" s="73">
        <f t="shared" si="84"/>
        <v>26666693</v>
      </c>
      <c r="K228" s="74">
        <f t="shared" si="85"/>
        <v>56666643</v>
      </c>
      <c r="L228" s="75">
        <f t="shared" si="86"/>
        <v>5666664</v>
      </c>
      <c r="M228" s="75">
        <f t="shared" si="87"/>
        <v>89000000</v>
      </c>
      <c r="N228" s="92"/>
      <c r="O228" s="92"/>
      <c r="P228" s="92"/>
      <c r="Q228" s="92"/>
      <c r="R228" s="91"/>
    </row>
    <row r="229" spans="3:18" x14ac:dyDescent="0.3">
      <c r="C229" s="117"/>
      <c r="D229" s="76">
        <v>13</v>
      </c>
      <c r="E229" s="76" t="s">
        <v>42</v>
      </c>
      <c r="F229" s="76">
        <v>513</v>
      </c>
      <c r="G229" s="76">
        <v>134</v>
      </c>
      <c r="H229" s="77">
        <f t="shared" si="82"/>
        <v>432000000</v>
      </c>
      <c r="I229" s="78">
        <f t="shared" si="83"/>
        <v>404494214</v>
      </c>
      <c r="J229" s="77">
        <f t="shared" si="84"/>
        <v>129438327</v>
      </c>
      <c r="K229" s="78">
        <f t="shared" si="85"/>
        <v>275056066</v>
      </c>
      <c r="L229" s="79">
        <f t="shared" si="86"/>
        <v>27505607</v>
      </c>
      <c r="M229" s="79">
        <f t="shared" si="87"/>
        <v>432000000</v>
      </c>
      <c r="N229" s="92"/>
      <c r="O229" s="92"/>
      <c r="P229" s="92"/>
      <c r="Q229" s="92"/>
      <c r="R229" s="91"/>
    </row>
    <row r="230" spans="3:18" x14ac:dyDescent="0.3">
      <c r="C230" s="117"/>
      <c r="D230" s="68">
        <v>14</v>
      </c>
      <c r="E230" s="68" t="s">
        <v>42</v>
      </c>
      <c r="F230" s="68">
        <v>513</v>
      </c>
      <c r="G230" s="68">
        <v>140</v>
      </c>
      <c r="H230" s="69">
        <f t="shared" si="82"/>
        <v>171000000</v>
      </c>
      <c r="I230" s="70">
        <f t="shared" si="83"/>
        <v>160112293</v>
      </c>
      <c r="J230" s="69">
        <f t="shared" si="84"/>
        <v>51236005</v>
      </c>
      <c r="K230" s="70">
        <f t="shared" si="85"/>
        <v>108876359</v>
      </c>
      <c r="L230" s="71">
        <f t="shared" si="86"/>
        <v>10887636</v>
      </c>
      <c r="M230" s="71">
        <f t="shared" si="87"/>
        <v>171000000</v>
      </c>
      <c r="N230" s="92"/>
      <c r="O230" s="92"/>
      <c r="P230" s="92"/>
      <c r="Q230" s="92"/>
      <c r="R230" s="91"/>
    </row>
    <row r="231" spans="3:18" ht="17.25" thickBot="1" x14ac:dyDescent="0.35">
      <c r="C231" s="118"/>
      <c r="D231" s="80">
        <v>15</v>
      </c>
      <c r="E231" s="80" t="s">
        <v>42</v>
      </c>
      <c r="F231" s="80">
        <v>513</v>
      </c>
      <c r="G231" s="80">
        <v>209</v>
      </c>
      <c r="H231" s="81">
        <f t="shared" si="82"/>
        <v>189000000</v>
      </c>
      <c r="I231" s="82">
        <f t="shared" si="83"/>
        <v>176966219</v>
      </c>
      <c r="J231" s="81">
        <f t="shared" si="84"/>
        <v>56629268</v>
      </c>
      <c r="K231" s="82">
        <f t="shared" si="85"/>
        <v>120337029</v>
      </c>
      <c r="L231" s="83">
        <f t="shared" si="86"/>
        <v>12033703</v>
      </c>
      <c r="M231" s="83">
        <f t="shared" si="87"/>
        <v>189000000</v>
      </c>
      <c r="N231" s="92"/>
      <c r="O231" s="92"/>
      <c r="P231" s="92"/>
      <c r="Q231" s="92"/>
      <c r="R231" s="91"/>
    </row>
    <row r="232" spans="3:18" ht="21.75" thickTop="1" thickBot="1" x14ac:dyDescent="0.35">
      <c r="C232" s="119" t="s">
        <v>6</v>
      </c>
      <c r="D232" s="119"/>
      <c r="E232" s="119"/>
      <c r="F232" s="119"/>
      <c r="G232" s="120"/>
      <c r="H232" s="84">
        <f>SUM(H217:H231)</f>
        <v>2687000000</v>
      </c>
      <c r="I232" s="85">
        <f t="shared" ref="I232:M232" si="88">SUM(I217:I231)</f>
        <v>2515916558</v>
      </c>
      <c r="J232" s="84">
        <f t="shared" si="88"/>
        <v>805094414</v>
      </c>
      <c r="K232" s="85">
        <f t="shared" si="88"/>
        <v>1710823260</v>
      </c>
      <c r="L232" s="86">
        <f t="shared" si="88"/>
        <v>171082326</v>
      </c>
      <c r="M232" s="86">
        <f t="shared" si="88"/>
        <v>2687000000</v>
      </c>
      <c r="N232" s="93"/>
      <c r="O232" s="93"/>
      <c r="P232" s="93"/>
      <c r="Q232" s="93"/>
      <c r="R232" s="91"/>
    </row>
    <row r="233" spans="3:18" x14ac:dyDescent="0.3">
      <c r="N233" s="91"/>
      <c r="O233" s="91"/>
      <c r="P233" s="91"/>
      <c r="Q233" s="91"/>
      <c r="R233" s="91"/>
    </row>
    <row r="234" spans="3:18" ht="17.25" thickBot="1" x14ac:dyDescent="0.35">
      <c r="N234" s="91"/>
      <c r="O234" s="91"/>
      <c r="P234" s="91"/>
      <c r="Q234" s="91"/>
      <c r="R234" s="91"/>
    </row>
    <row r="235" spans="3:18" ht="21" thickBot="1" x14ac:dyDescent="0.35">
      <c r="C235" s="59" t="s">
        <v>25</v>
      </c>
      <c r="D235" s="60" t="s">
        <v>27</v>
      </c>
      <c r="E235" s="60" t="s">
        <v>0</v>
      </c>
      <c r="F235" s="60" t="s">
        <v>1</v>
      </c>
      <c r="G235" s="60" t="s">
        <v>29</v>
      </c>
      <c r="H235" s="60" t="s">
        <v>49</v>
      </c>
      <c r="I235" s="60" t="s">
        <v>50</v>
      </c>
      <c r="J235" s="60" t="s">
        <v>32</v>
      </c>
      <c r="K235" s="60" t="s">
        <v>33</v>
      </c>
      <c r="L235" s="60" t="s">
        <v>52</v>
      </c>
      <c r="M235" s="61" t="s">
        <v>6</v>
      </c>
      <c r="N235" s="90"/>
      <c r="O235" s="90"/>
      <c r="P235" s="90"/>
      <c r="Q235" s="90"/>
      <c r="R235" s="91"/>
    </row>
    <row r="236" spans="3:18" ht="17.25" thickTop="1" x14ac:dyDescent="0.3">
      <c r="C236" s="116">
        <v>13</v>
      </c>
      <c r="D236" s="95">
        <v>1</v>
      </c>
      <c r="E236" s="95" t="s">
        <v>42</v>
      </c>
      <c r="F236" s="95">
        <v>510</v>
      </c>
      <c r="G236" s="95">
        <v>122</v>
      </c>
      <c r="H236" s="96">
        <f t="shared" ref="H236:H250" si="89">ROUNDUP(M217*90%,-6)</f>
        <v>171000000</v>
      </c>
      <c r="I236" s="97">
        <f>ROUND(H236*$W$7,0)</f>
        <v>160112293</v>
      </c>
      <c r="J236" s="96">
        <f>H236-K236-L236</f>
        <v>51236005</v>
      </c>
      <c r="K236" s="97">
        <f>ROUND(I236*$W$8,0)</f>
        <v>108876359</v>
      </c>
      <c r="L236" s="66">
        <f>ROUND(K236*10%,0)</f>
        <v>10887636</v>
      </c>
      <c r="M236" s="66">
        <f>J236+K236+L236</f>
        <v>171000000</v>
      </c>
      <c r="N236" s="92"/>
      <c r="O236" s="92"/>
      <c r="P236" s="92"/>
      <c r="Q236" s="92"/>
      <c r="R236" s="91"/>
    </row>
    <row r="237" spans="3:18" x14ac:dyDescent="0.3">
      <c r="C237" s="117"/>
      <c r="D237" s="68">
        <v>2</v>
      </c>
      <c r="E237" s="68" t="s">
        <v>45</v>
      </c>
      <c r="F237" s="68">
        <v>510</v>
      </c>
      <c r="G237" s="68">
        <v>141</v>
      </c>
      <c r="H237" s="69">
        <f t="shared" si="89"/>
        <v>202000000</v>
      </c>
      <c r="I237" s="70">
        <f t="shared" ref="I237:I250" si="90">ROUND(H237*$W$7,0)</f>
        <v>189138498</v>
      </c>
      <c r="J237" s="69">
        <f t="shared" ref="J237:J250" si="91">H237-K237-L237</f>
        <v>60524403</v>
      </c>
      <c r="K237" s="70">
        <f t="shared" ref="K237:K250" si="92">ROUND(I237*$W$8,0)</f>
        <v>128614179</v>
      </c>
      <c r="L237" s="71">
        <f t="shared" ref="L237:L250" si="93">ROUND(K237*10%,0)</f>
        <v>12861418</v>
      </c>
      <c r="M237" s="71">
        <f t="shared" ref="M237:M250" si="94">J237+K237+L237</f>
        <v>202000000</v>
      </c>
      <c r="N237" s="92"/>
      <c r="O237" s="92"/>
      <c r="P237" s="92"/>
      <c r="Q237" s="92"/>
      <c r="R237" s="91"/>
    </row>
    <row r="238" spans="3:18" x14ac:dyDescent="0.3">
      <c r="C238" s="117"/>
      <c r="D238" s="68">
        <v>3</v>
      </c>
      <c r="E238" s="68" t="s">
        <v>45</v>
      </c>
      <c r="F238" s="68">
        <v>510</v>
      </c>
      <c r="G238" s="68">
        <v>150</v>
      </c>
      <c r="H238" s="69">
        <f t="shared" si="89"/>
        <v>199000000</v>
      </c>
      <c r="I238" s="70">
        <f t="shared" si="90"/>
        <v>186329511</v>
      </c>
      <c r="J238" s="69">
        <f t="shared" si="91"/>
        <v>59625526</v>
      </c>
      <c r="K238" s="70">
        <f t="shared" si="92"/>
        <v>126704067</v>
      </c>
      <c r="L238" s="71">
        <f t="shared" si="93"/>
        <v>12670407</v>
      </c>
      <c r="M238" s="71">
        <f t="shared" si="94"/>
        <v>199000000</v>
      </c>
      <c r="N238" s="92"/>
      <c r="O238" s="92"/>
      <c r="P238" s="92"/>
      <c r="Q238" s="92"/>
      <c r="R238" s="91"/>
    </row>
    <row r="239" spans="3:18" x14ac:dyDescent="0.3">
      <c r="C239" s="117"/>
      <c r="D239" s="68">
        <v>4</v>
      </c>
      <c r="E239" s="68" t="s">
        <v>45</v>
      </c>
      <c r="F239" s="68">
        <v>510</v>
      </c>
      <c r="G239" s="68">
        <v>159</v>
      </c>
      <c r="H239" s="69">
        <f t="shared" si="89"/>
        <v>162000000</v>
      </c>
      <c r="I239" s="70">
        <f t="shared" si="90"/>
        <v>151685330</v>
      </c>
      <c r="J239" s="69">
        <f t="shared" si="91"/>
        <v>48539374</v>
      </c>
      <c r="K239" s="70">
        <f t="shared" si="92"/>
        <v>103146024</v>
      </c>
      <c r="L239" s="71">
        <f t="shared" si="93"/>
        <v>10314602</v>
      </c>
      <c r="M239" s="71">
        <f t="shared" si="94"/>
        <v>162000000</v>
      </c>
      <c r="N239" s="92"/>
      <c r="O239" s="92"/>
      <c r="P239" s="92"/>
      <c r="Q239" s="92"/>
      <c r="R239" s="91"/>
    </row>
    <row r="240" spans="3:18" x14ac:dyDescent="0.3">
      <c r="C240" s="117"/>
      <c r="D240" s="68">
        <v>5</v>
      </c>
      <c r="E240" s="68" t="s">
        <v>45</v>
      </c>
      <c r="F240" s="68">
        <v>510</v>
      </c>
      <c r="G240" s="68">
        <v>167</v>
      </c>
      <c r="H240" s="69">
        <f t="shared" si="89"/>
        <v>159000000</v>
      </c>
      <c r="I240" s="70">
        <f t="shared" si="90"/>
        <v>148876343</v>
      </c>
      <c r="J240" s="69">
        <f t="shared" si="91"/>
        <v>47640496</v>
      </c>
      <c r="K240" s="70">
        <f t="shared" si="92"/>
        <v>101235913</v>
      </c>
      <c r="L240" s="71">
        <f t="shared" si="93"/>
        <v>10123591</v>
      </c>
      <c r="M240" s="71">
        <f t="shared" si="94"/>
        <v>159000000</v>
      </c>
      <c r="N240" s="92"/>
      <c r="O240" s="92"/>
      <c r="P240" s="92"/>
      <c r="Q240" s="92"/>
      <c r="R240" s="91"/>
    </row>
    <row r="241" spans="3:18" x14ac:dyDescent="0.3">
      <c r="C241" s="117"/>
      <c r="D241" s="68">
        <v>6</v>
      </c>
      <c r="E241" s="68" t="s">
        <v>45</v>
      </c>
      <c r="F241" s="68">
        <v>510</v>
      </c>
      <c r="G241" s="68">
        <v>209</v>
      </c>
      <c r="H241" s="69">
        <f t="shared" si="89"/>
        <v>179000000</v>
      </c>
      <c r="I241" s="70">
        <f t="shared" si="90"/>
        <v>167602927</v>
      </c>
      <c r="J241" s="69">
        <f t="shared" si="91"/>
        <v>53633011</v>
      </c>
      <c r="K241" s="70">
        <f t="shared" si="92"/>
        <v>113969990</v>
      </c>
      <c r="L241" s="71">
        <f t="shared" si="93"/>
        <v>11396999</v>
      </c>
      <c r="M241" s="71">
        <f t="shared" si="94"/>
        <v>179000000</v>
      </c>
      <c r="N241" s="92"/>
      <c r="O241" s="92"/>
      <c r="P241" s="92"/>
      <c r="Q241" s="92"/>
      <c r="R241" s="91"/>
    </row>
    <row r="242" spans="3:18" x14ac:dyDescent="0.3">
      <c r="C242" s="117"/>
      <c r="D242" s="68">
        <v>7</v>
      </c>
      <c r="E242" s="68" t="s">
        <v>45</v>
      </c>
      <c r="F242" s="68">
        <v>510</v>
      </c>
      <c r="G242" s="68">
        <v>230</v>
      </c>
      <c r="H242" s="69">
        <f t="shared" si="89"/>
        <v>142000000</v>
      </c>
      <c r="I242" s="70">
        <f t="shared" si="90"/>
        <v>132958746</v>
      </c>
      <c r="J242" s="69">
        <f t="shared" si="91"/>
        <v>42546858</v>
      </c>
      <c r="K242" s="70">
        <f t="shared" si="92"/>
        <v>90411947</v>
      </c>
      <c r="L242" s="71">
        <f t="shared" si="93"/>
        <v>9041195</v>
      </c>
      <c r="M242" s="71">
        <f t="shared" si="94"/>
        <v>142000000</v>
      </c>
      <c r="N242" s="92"/>
      <c r="O242" s="92"/>
      <c r="P242" s="92"/>
      <c r="Q242" s="92"/>
      <c r="R242" s="91"/>
    </row>
    <row r="243" spans="3:18" x14ac:dyDescent="0.3">
      <c r="C243" s="117"/>
      <c r="D243" s="68">
        <v>8</v>
      </c>
      <c r="E243" s="68" t="s">
        <v>45</v>
      </c>
      <c r="F243" s="68">
        <v>510</v>
      </c>
      <c r="G243" s="68">
        <v>236</v>
      </c>
      <c r="H243" s="69">
        <f t="shared" si="89"/>
        <v>106000000</v>
      </c>
      <c r="I243" s="70">
        <f t="shared" si="90"/>
        <v>99250895</v>
      </c>
      <c r="J243" s="69">
        <f t="shared" si="91"/>
        <v>31760330</v>
      </c>
      <c r="K243" s="70">
        <f t="shared" si="92"/>
        <v>67490609</v>
      </c>
      <c r="L243" s="71">
        <f t="shared" si="93"/>
        <v>6749061</v>
      </c>
      <c r="M243" s="71">
        <f t="shared" si="94"/>
        <v>106000000</v>
      </c>
      <c r="N243" s="92"/>
      <c r="O243" s="92"/>
      <c r="P243" s="92"/>
      <c r="Q243" s="92"/>
      <c r="R243" s="91"/>
    </row>
    <row r="244" spans="3:18" x14ac:dyDescent="0.3">
      <c r="C244" s="117"/>
      <c r="D244" s="68">
        <v>9</v>
      </c>
      <c r="E244" s="68" t="s">
        <v>45</v>
      </c>
      <c r="F244" s="68">
        <v>510</v>
      </c>
      <c r="G244" s="68">
        <v>237</v>
      </c>
      <c r="H244" s="69">
        <f t="shared" si="89"/>
        <v>106000000</v>
      </c>
      <c r="I244" s="70">
        <f t="shared" si="90"/>
        <v>99250895</v>
      </c>
      <c r="J244" s="69">
        <f t="shared" si="91"/>
        <v>31760330</v>
      </c>
      <c r="K244" s="70">
        <f t="shared" si="92"/>
        <v>67490609</v>
      </c>
      <c r="L244" s="71">
        <f t="shared" si="93"/>
        <v>6749061</v>
      </c>
      <c r="M244" s="71">
        <f t="shared" si="94"/>
        <v>106000000</v>
      </c>
      <c r="N244" s="92"/>
      <c r="O244" s="92"/>
      <c r="P244" s="92"/>
      <c r="Q244" s="92"/>
      <c r="R244" s="91"/>
    </row>
    <row r="245" spans="3:18" x14ac:dyDescent="0.3">
      <c r="C245" s="117"/>
      <c r="D245" s="68">
        <v>10</v>
      </c>
      <c r="E245" s="68" t="s">
        <v>45</v>
      </c>
      <c r="F245" s="68">
        <v>510</v>
      </c>
      <c r="G245" s="68">
        <v>247</v>
      </c>
      <c r="H245" s="69">
        <f t="shared" si="89"/>
        <v>127000000</v>
      </c>
      <c r="I245" s="70">
        <f t="shared" si="90"/>
        <v>118913808</v>
      </c>
      <c r="J245" s="69">
        <f t="shared" si="91"/>
        <v>38052472</v>
      </c>
      <c r="K245" s="70">
        <f t="shared" si="92"/>
        <v>80861389</v>
      </c>
      <c r="L245" s="71">
        <f t="shared" si="93"/>
        <v>8086139</v>
      </c>
      <c r="M245" s="71">
        <f t="shared" si="94"/>
        <v>127000000</v>
      </c>
      <c r="N245" s="92"/>
      <c r="O245" s="92"/>
      <c r="P245" s="92"/>
      <c r="Q245" s="92"/>
      <c r="R245" s="91"/>
    </row>
    <row r="246" spans="3:18" x14ac:dyDescent="0.3">
      <c r="C246" s="117"/>
      <c r="D246" s="68">
        <v>11</v>
      </c>
      <c r="E246" s="68" t="s">
        <v>45</v>
      </c>
      <c r="F246" s="68">
        <v>510</v>
      </c>
      <c r="G246" s="68">
        <v>707</v>
      </c>
      <c r="H246" s="69">
        <f t="shared" si="89"/>
        <v>79000000</v>
      </c>
      <c r="I246" s="70">
        <f t="shared" si="90"/>
        <v>73970007</v>
      </c>
      <c r="J246" s="69">
        <f t="shared" si="91"/>
        <v>23670434</v>
      </c>
      <c r="K246" s="70">
        <f t="shared" si="92"/>
        <v>50299605</v>
      </c>
      <c r="L246" s="71">
        <f t="shared" si="93"/>
        <v>5029961</v>
      </c>
      <c r="M246" s="71">
        <f t="shared" si="94"/>
        <v>79000000</v>
      </c>
      <c r="N246" s="92"/>
      <c r="O246" s="92"/>
      <c r="P246" s="92"/>
      <c r="Q246" s="92"/>
      <c r="R246" s="91"/>
    </row>
    <row r="247" spans="3:18" x14ac:dyDescent="0.3">
      <c r="C247" s="117"/>
      <c r="D247" s="72">
        <v>12</v>
      </c>
      <c r="E247" s="72" t="s">
        <v>45</v>
      </c>
      <c r="F247" s="72">
        <v>510</v>
      </c>
      <c r="G247" s="72">
        <v>907</v>
      </c>
      <c r="H247" s="73">
        <f t="shared" si="89"/>
        <v>81000000</v>
      </c>
      <c r="I247" s="74">
        <f t="shared" si="90"/>
        <v>75842665</v>
      </c>
      <c r="J247" s="73">
        <f t="shared" si="91"/>
        <v>24269687</v>
      </c>
      <c r="K247" s="74">
        <f t="shared" si="92"/>
        <v>51573012</v>
      </c>
      <c r="L247" s="75">
        <f t="shared" si="93"/>
        <v>5157301</v>
      </c>
      <c r="M247" s="75">
        <f t="shared" si="94"/>
        <v>81000000</v>
      </c>
      <c r="N247" s="92"/>
      <c r="O247" s="92"/>
      <c r="P247" s="92"/>
      <c r="Q247" s="92"/>
      <c r="R247" s="91"/>
    </row>
    <row r="248" spans="3:18" x14ac:dyDescent="0.3">
      <c r="C248" s="117"/>
      <c r="D248" s="76">
        <v>13</v>
      </c>
      <c r="E248" s="76" t="s">
        <v>45</v>
      </c>
      <c r="F248" s="76">
        <v>513</v>
      </c>
      <c r="G248" s="76">
        <v>134</v>
      </c>
      <c r="H248" s="77">
        <f t="shared" si="89"/>
        <v>389000000</v>
      </c>
      <c r="I248" s="78">
        <f t="shared" si="90"/>
        <v>364232058</v>
      </c>
      <c r="J248" s="77">
        <f t="shared" si="91"/>
        <v>116554421</v>
      </c>
      <c r="K248" s="78">
        <f t="shared" si="92"/>
        <v>247677799</v>
      </c>
      <c r="L248" s="79">
        <f t="shared" si="93"/>
        <v>24767780</v>
      </c>
      <c r="M248" s="79">
        <f t="shared" si="94"/>
        <v>389000000</v>
      </c>
      <c r="N248" s="92"/>
      <c r="O248" s="92"/>
      <c r="P248" s="92"/>
      <c r="Q248" s="92"/>
      <c r="R248" s="91"/>
    </row>
    <row r="249" spans="3:18" x14ac:dyDescent="0.3">
      <c r="C249" s="117"/>
      <c r="D249" s="68">
        <v>14</v>
      </c>
      <c r="E249" s="68" t="s">
        <v>45</v>
      </c>
      <c r="F249" s="68">
        <v>513</v>
      </c>
      <c r="G249" s="68">
        <v>140</v>
      </c>
      <c r="H249" s="69">
        <f t="shared" si="89"/>
        <v>154000000</v>
      </c>
      <c r="I249" s="70">
        <f t="shared" si="90"/>
        <v>144194697</v>
      </c>
      <c r="J249" s="69">
        <f t="shared" si="91"/>
        <v>46142367</v>
      </c>
      <c r="K249" s="70">
        <f t="shared" si="92"/>
        <v>98052394</v>
      </c>
      <c r="L249" s="71">
        <f t="shared" si="93"/>
        <v>9805239</v>
      </c>
      <c r="M249" s="71">
        <f t="shared" si="94"/>
        <v>154000000</v>
      </c>
      <c r="N249" s="92"/>
      <c r="O249" s="92"/>
      <c r="P249" s="92"/>
      <c r="Q249" s="92"/>
      <c r="R249" s="91"/>
    </row>
    <row r="250" spans="3:18" ht="17.25" thickBot="1" x14ac:dyDescent="0.35">
      <c r="C250" s="118"/>
      <c r="D250" s="80">
        <v>15</v>
      </c>
      <c r="E250" s="80" t="s">
        <v>45</v>
      </c>
      <c r="F250" s="80">
        <v>513</v>
      </c>
      <c r="G250" s="80">
        <v>209</v>
      </c>
      <c r="H250" s="81">
        <f t="shared" si="89"/>
        <v>171000000</v>
      </c>
      <c r="I250" s="82">
        <f t="shared" si="90"/>
        <v>160112293</v>
      </c>
      <c r="J250" s="81">
        <f t="shared" si="91"/>
        <v>51236005</v>
      </c>
      <c r="K250" s="82">
        <f t="shared" si="92"/>
        <v>108876359</v>
      </c>
      <c r="L250" s="83">
        <f t="shared" si="93"/>
        <v>10887636</v>
      </c>
      <c r="M250" s="83">
        <f t="shared" si="94"/>
        <v>171000000</v>
      </c>
      <c r="N250" s="92"/>
      <c r="O250" s="92"/>
      <c r="P250" s="92"/>
      <c r="Q250" s="92"/>
      <c r="R250" s="91"/>
    </row>
    <row r="251" spans="3:18" ht="21.75" thickTop="1" thickBot="1" x14ac:dyDescent="0.35">
      <c r="C251" s="119" t="s">
        <v>35</v>
      </c>
      <c r="D251" s="119"/>
      <c r="E251" s="119"/>
      <c r="F251" s="119"/>
      <c r="G251" s="120"/>
      <c r="H251" s="84">
        <f>SUM(H236:H250)</f>
        <v>2427000000</v>
      </c>
      <c r="I251" s="85">
        <f t="shared" ref="I251:M251" si="95">SUM(I236:I250)</f>
        <v>2272470966</v>
      </c>
      <c r="J251" s="84">
        <f t="shared" si="95"/>
        <v>727191719</v>
      </c>
      <c r="K251" s="85">
        <f t="shared" si="95"/>
        <v>1545280255</v>
      </c>
      <c r="L251" s="86">
        <f t="shared" si="95"/>
        <v>154528026</v>
      </c>
      <c r="M251" s="86">
        <f t="shared" si="95"/>
        <v>2427000000</v>
      </c>
      <c r="N251" s="93"/>
      <c r="O251" s="93"/>
      <c r="P251" s="93"/>
      <c r="Q251" s="93"/>
      <c r="R251" s="91"/>
    </row>
    <row r="252" spans="3:18" x14ac:dyDescent="0.3">
      <c r="N252" s="91"/>
      <c r="O252" s="91"/>
      <c r="P252" s="91"/>
      <c r="Q252" s="91"/>
      <c r="R252" s="91"/>
    </row>
    <row r="253" spans="3:18" ht="17.25" thickBot="1" x14ac:dyDescent="0.35">
      <c r="N253" s="91"/>
      <c r="O253" s="91"/>
      <c r="P253" s="91"/>
      <c r="Q253" s="91"/>
      <c r="R253" s="91"/>
    </row>
    <row r="254" spans="3:18" ht="21" thickBot="1" x14ac:dyDescent="0.35">
      <c r="C254" s="59" t="s">
        <v>54</v>
      </c>
      <c r="D254" s="60" t="s">
        <v>55</v>
      </c>
      <c r="E254" s="60" t="s">
        <v>56</v>
      </c>
      <c r="F254" s="60" t="s">
        <v>57</v>
      </c>
      <c r="G254" s="60" t="s">
        <v>58</v>
      </c>
      <c r="H254" s="60" t="s">
        <v>59</v>
      </c>
      <c r="I254" s="60" t="s">
        <v>60</v>
      </c>
      <c r="J254" s="60" t="s">
        <v>61</v>
      </c>
      <c r="K254" s="60" t="s">
        <v>62</v>
      </c>
      <c r="L254" s="60" t="s">
        <v>34</v>
      </c>
      <c r="M254" s="61" t="s">
        <v>35</v>
      </c>
      <c r="N254" s="90"/>
      <c r="O254" s="90"/>
      <c r="P254" s="90"/>
      <c r="Q254" s="90"/>
      <c r="R254" s="91"/>
    </row>
    <row r="255" spans="3:18" ht="17.25" thickTop="1" x14ac:dyDescent="0.3">
      <c r="C255" s="116">
        <v>14</v>
      </c>
      <c r="D255" s="95">
        <v>1</v>
      </c>
      <c r="E255" s="95" t="s">
        <v>45</v>
      </c>
      <c r="F255" s="95">
        <v>510</v>
      </c>
      <c r="G255" s="95">
        <v>122</v>
      </c>
      <c r="H255" s="96">
        <f t="shared" ref="H255:H269" si="96">ROUNDUP(M236*90%,-6)</f>
        <v>154000000</v>
      </c>
      <c r="I255" s="97">
        <f>ROUND(H255*$W$7,0)</f>
        <v>144194697</v>
      </c>
      <c r="J255" s="96">
        <f>H255-K255-L255</f>
        <v>46142367</v>
      </c>
      <c r="K255" s="97">
        <f>ROUND(I255*$W$8,0)</f>
        <v>98052394</v>
      </c>
      <c r="L255" s="66">
        <f>ROUND(K255*10%,0)</f>
        <v>9805239</v>
      </c>
      <c r="M255" s="66">
        <f>J255+K255+L255</f>
        <v>154000000</v>
      </c>
      <c r="N255" s="92"/>
      <c r="O255" s="92"/>
      <c r="P255" s="92"/>
      <c r="Q255" s="92"/>
      <c r="R255" s="91"/>
    </row>
    <row r="256" spans="3:18" x14ac:dyDescent="0.3">
      <c r="C256" s="117"/>
      <c r="D256" s="68">
        <v>2</v>
      </c>
      <c r="E256" s="68" t="s">
        <v>45</v>
      </c>
      <c r="F256" s="68">
        <v>510</v>
      </c>
      <c r="G256" s="68">
        <v>141</v>
      </c>
      <c r="H256" s="69">
        <f t="shared" si="96"/>
        <v>182000000</v>
      </c>
      <c r="I256" s="70">
        <f t="shared" ref="I256:I269" si="97">ROUND(H256*$W$7,0)</f>
        <v>170411914</v>
      </c>
      <c r="J256" s="69">
        <f t="shared" ref="J256:J269" si="98">H256-K256-L256</f>
        <v>54531888</v>
      </c>
      <c r="K256" s="70">
        <f t="shared" ref="K256:K269" si="99">ROUND(I256*$W$8,0)</f>
        <v>115880102</v>
      </c>
      <c r="L256" s="71">
        <f t="shared" ref="L256:L269" si="100">ROUND(K256*10%,0)</f>
        <v>11588010</v>
      </c>
      <c r="M256" s="71">
        <f t="shared" ref="M256:M269" si="101">J256+K256+L256</f>
        <v>182000000</v>
      </c>
      <c r="N256" s="92"/>
      <c r="O256" s="92"/>
      <c r="P256" s="92"/>
      <c r="Q256" s="92"/>
      <c r="R256" s="91"/>
    </row>
    <row r="257" spans="3:18" x14ac:dyDescent="0.3">
      <c r="C257" s="117"/>
      <c r="D257" s="68">
        <v>3</v>
      </c>
      <c r="E257" s="68" t="s">
        <v>45</v>
      </c>
      <c r="F257" s="68">
        <v>510</v>
      </c>
      <c r="G257" s="68">
        <v>150</v>
      </c>
      <c r="H257" s="69">
        <f t="shared" si="96"/>
        <v>180000000</v>
      </c>
      <c r="I257" s="70">
        <f t="shared" si="97"/>
        <v>168539256</v>
      </c>
      <c r="J257" s="69">
        <f t="shared" si="98"/>
        <v>53932637</v>
      </c>
      <c r="K257" s="70">
        <f t="shared" si="99"/>
        <v>114606694</v>
      </c>
      <c r="L257" s="71">
        <f t="shared" si="100"/>
        <v>11460669</v>
      </c>
      <c r="M257" s="71">
        <f t="shared" si="101"/>
        <v>180000000</v>
      </c>
      <c r="N257" s="92"/>
      <c r="O257" s="92"/>
      <c r="P257" s="92"/>
      <c r="Q257" s="92"/>
      <c r="R257" s="91"/>
    </row>
    <row r="258" spans="3:18" x14ac:dyDescent="0.3">
      <c r="C258" s="117"/>
      <c r="D258" s="68">
        <v>4</v>
      </c>
      <c r="E258" s="68" t="s">
        <v>45</v>
      </c>
      <c r="F258" s="68">
        <v>510</v>
      </c>
      <c r="G258" s="68">
        <v>159</v>
      </c>
      <c r="H258" s="69">
        <f t="shared" si="96"/>
        <v>146000000</v>
      </c>
      <c r="I258" s="70">
        <f t="shared" si="97"/>
        <v>136704063</v>
      </c>
      <c r="J258" s="69">
        <f t="shared" si="98"/>
        <v>43745361</v>
      </c>
      <c r="K258" s="70">
        <f t="shared" si="99"/>
        <v>92958763</v>
      </c>
      <c r="L258" s="71">
        <f t="shared" si="100"/>
        <v>9295876</v>
      </c>
      <c r="M258" s="71">
        <f t="shared" si="101"/>
        <v>146000000</v>
      </c>
      <c r="N258" s="92"/>
      <c r="O258" s="92"/>
      <c r="P258" s="92"/>
      <c r="Q258" s="92"/>
      <c r="R258" s="91"/>
    </row>
    <row r="259" spans="3:18" x14ac:dyDescent="0.3">
      <c r="C259" s="117"/>
      <c r="D259" s="68">
        <v>5</v>
      </c>
      <c r="E259" s="68" t="s">
        <v>45</v>
      </c>
      <c r="F259" s="68">
        <v>510</v>
      </c>
      <c r="G259" s="68">
        <v>167</v>
      </c>
      <c r="H259" s="69">
        <f t="shared" si="96"/>
        <v>144000000</v>
      </c>
      <c r="I259" s="70">
        <f t="shared" si="97"/>
        <v>134831405</v>
      </c>
      <c r="J259" s="69">
        <f t="shared" si="98"/>
        <v>43146109</v>
      </c>
      <c r="K259" s="70">
        <f t="shared" si="99"/>
        <v>91685355</v>
      </c>
      <c r="L259" s="71">
        <f t="shared" si="100"/>
        <v>9168536</v>
      </c>
      <c r="M259" s="71">
        <f t="shared" si="101"/>
        <v>144000000</v>
      </c>
      <c r="N259" s="92"/>
      <c r="O259" s="92"/>
      <c r="P259" s="92"/>
      <c r="Q259" s="92"/>
      <c r="R259" s="91"/>
    </row>
    <row r="260" spans="3:18" x14ac:dyDescent="0.3">
      <c r="C260" s="117"/>
      <c r="D260" s="68">
        <v>6</v>
      </c>
      <c r="E260" s="68" t="s">
        <v>45</v>
      </c>
      <c r="F260" s="68">
        <v>510</v>
      </c>
      <c r="G260" s="68">
        <v>209</v>
      </c>
      <c r="H260" s="69">
        <f t="shared" si="96"/>
        <v>162000000</v>
      </c>
      <c r="I260" s="70">
        <f t="shared" si="97"/>
        <v>151685330</v>
      </c>
      <c r="J260" s="69">
        <f t="shared" si="98"/>
        <v>48539374</v>
      </c>
      <c r="K260" s="70">
        <f t="shared" si="99"/>
        <v>103146024</v>
      </c>
      <c r="L260" s="71">
        <f t="shared" si="100"/>
        <v>10314602</v>
      </c>
      <c r="M260" s="71">
        <f t="shared" si="101"/>
        <v>162000000</v>
      </c>
      <c r="N260" s="92"/>
      <c r="O260" s="92"/>
      <c r="P260" s="92"/>
      <c r="Q260" s="92"/>
      <c r="R260" s="91"/>
    </row>
    <row r="261" spans="3:18" x14ac:dyDescent="0.3">
      <c r="C261" s="117"/>
      <c r="D261" s="68">
        <v>7</v>
      </c>
      <c r="E261" s="68" t="s">
        <v>45</v>
      </c>
      <c r="F261" s="68">
        <v>510</v>
      </c>
      <c r="G261" s="68">
        <v>230</v>
      </c>
      <c r="H261" s="69">
        <f t="shared" si="96"/>
        <v>128000000</v>
      </c>
      <c r="I261" s="70">
        <f t="shared" si="97"/>
        <v>119850137</v>
      </c>
      <c r="J261" s="69">
        <f t="shared" si="98"/>
        <v>38352098</v>
      </c>
      <c r="K261" s="70">
        <f t="shared" si="99"/>
        <v>81498093</v>
      </c>
      <c r="L261" s="71">
        <f t="shared" si="100"/>
        <v>8149809</v>
      </c>
      <c r="M261" s="71">
        <f t="shared" si="101"/>
        <v>128000000</v>
      </c>
      <c r="N261" s="92"/>
      <c r="O261" s="92"/>
      <c r="P261" s="92"/>
      <c r="Q261" s="92"/>
      <c r="R261" s="91"/>
    </row>
    <row r="262" spans="3:18" x14ac:dyDescent="0.3">
      <c r="C262" s="117"/>
      <c r="D262" s="68">
        <v>8</v>
      </c>
      <c r="E262" s="68" t="s">
        <v>45</v>
      </c>
      <c r="F262" s="68">
        <v>510</v>
      </c>
      <c r="G262" s="68">
        <v>236</v>
      </c>
      <c r="H262" s="69">
        <f t="shared" si="96"/>
        <v>96000000</v>
      </c>
      <c r="I262" s="70">
        <f t="shared" si="97"/>
        <v>89887603</v>
      </c>
      <c r="J262" s="69">
        <f t="shared" si="98"/>
        <v>28764073</v>
      </c>
      <c r="K262" s="70">
        <f t="shared" si="99"/>
        <v>61123570</v>
      </c>
      <c r="L262" s="71">
        <f t="shared" si="100"/>
        <v>6112357</v>
      </c>
      <c r="M262" s="71">
        <f t="shared" si="101"/>
        <v>96000000</v>
      </c>
      <c r="N262" s="92"/>
      <c r="O262" s="92"/>
      <c r="P262" s="92"/>
      <c r="Q262" s="92"/>
      <c r="R262" s="91"/>
    </row>
    <row r="263" spans="3:18" x14ac:dyDescent="0.3">
      <c r="C263" s="117"/>
      <c r="D263" s="68">
        <v>9</v>
      </c>
      <c r="E263" s="68" t="s">
        <v>45</v>
      </c>
      <c r="F263" s="68">
        <v>510</v>
      </c>
      <c r="G263" s="68">
        <v>237</v>
      </c>
      <c r="H263" s="69">
        <f t="shared" si="96"/>
        <v>96000000</v>
      </c>
      <c r="I263" s="70">
        <f t="shared" si="97"/>
        <v>89887603</v>
      </c>
      <c r="J263" s="69">
        <f t="shared" si="98"/>
        <v>28764073</v>
      </c>
      <c r="K263" s="70">
        <f t="shared" si="99"/>
        <v>61123570</v>
      </c>
      <c r="L263" s="71">
        <f t="shared" si="100"/>
        <v>6112357</v>
      </c>
      <c r="M263" s="71">
        <f t="shared" si="101"/>
        <v>96000000</v>
      </c>
      <c r="N263" s="92"/>
      <c r="O263" s="92"/>
      <c r="P263" s="92"/>
      <c r="Q263" s="92"/>
      <c r="R263" s="91"/>
    </row>
    <row r="264" spans="3:18" x14ac:dyDescent="0.3">
      <c r="C264" s="117"/>
      <c r="D264" s="68">
        <v>10</v>
      </c>
      <c r="E264" s="68" t="s">
        <v>45</v>
      </c>
      <c r="F264" s="68">
        <v>510</v>
      </c>
      <c r="G264" s="68">
        <v>247</v>
      </c>
      <c r="H264" s="69">
        <f t="shared" si="96"/>
        <v>115000000</v>
      </c>
      <c r="I264" s="70">
        <f t="shared" si="97"/>
        <v>107677858</v>
      </c>
      <c r="J264" s="69">
        <f t="shared" si="98"/>
        <v>34456963</v>
      </c>
      <c r="K264" s="70">
        <f t="shared" si="99"/>
        <v>73220943</v>
      </c>
      <c r="L264" s="71">
        <f t="shared" si="100"/>
        <v>7322094</v>
      </c>
      <c r="M264" s="71">
        <f t="shared" si="101"/>
        <v>115000000</v>
      </c>
      <c r="N264" s="92"/>
      <c r="O264" s="92"/>
      <c r="P264" s="92"/>
      <c r="Q264" s="92"/>
      <c r="R264" s="91"/>
    </row>
    <row r="265" spans="3:18" x14ac:dyDescent="0.3">
      <c r="C265" s="117"/>
      <c r="D265" s="68">
        <v>11</v>
      </c>
      <c r="E265" s="68" t="s">
        <v>45</v>
      </c>
      <c r="F265" s="68">
        <v>510</v>
      </c>
      <c r="G265" s="68">
        <v>707</v>
      </c>
      <c r="H265" s="69">
        <f t="shared" si="96"/>
        <v>72000000</v>
      </c>
      <c r="I265" s="70">
        <f t="shared" si="97"/>
        <v>67415702</v>
      </c>
      <c r="J265" s="69">
        <f t="shared" si="98"/>
        <v>21573055</v>
      </c>
      <c r="K265" s="70">
        <f t="shared" si="99"/>
        <v>45842677</v>
      </c>
      <c r="L265" s="71">
        <f t="shared" si="100"/>
        <v>4584268</v>
      </c>
      <c r="M265" s="71">
        <f t="shared" si="101"/>
        <v>72000000</v>
      </c>
      <c r="N265" s="92"/>
      <c r="O265" s="92"/>
      <c r="P265" s="92"/>
      <c r="Q265" s="92"/>
      <c r="R265" s="91"/>
    </row>
    <row r="266" spans="3:18" x14ac:dyDescent="0.3">
      <c r="C266" s="117"/>
      <c r="D266" s="72">
        <v>12</v>
      </c>
      <c r="E266" s="72" t="s">
        <v>45</v>
      </c>
      <c r="F266" s="72">
        <v>510</v>
      </c>
      <c r="G266" s="72">
        <v>907</v>
      </c>
      <c r="H266" s="73">
        <f t="shared" si="96"/>
        <v>73000000</v>
      </c>
      <c r="I266" s="74">
        <f t="shared" si="97"/>
        <v>68352032</v>
      </c>
      <c r="J266" s="73">
        <f t="shared" si="98"/>
        <v>21872680</v>
      </c>
      <c r="K266" s="74">
        <f t="shared" si="99"/>
        <v>46479382</v>
      </c>
      <c r="L266" s="75">
        <f t="shared" si="100"/>
        <v>4647938</v>
      </c>
      <c r="M266" s="75">
        <f t="shared" si="101"/>
        <v>73000000</v>
      </c>
      <c r="N266" s="92"/>
      <c r="O266" s="92"/>
      <c r="P266" s="92"/>
      <c r="Q266" s="92"/>
      <c r="R266" s="91"/>
    </row>
    <row r="267" spans="3:18" x14ac:dyDescent="0.3">
      <c r="C267" s="117"/>
      <c r="D267" s="76">
        <v>13</v>
      </c>
      <c r="E267" s="76" t="s">
        <v>45</v>
      </c>
      <c r="F267" s="76">
        <v>513</v>
      </c>
      <c r="G267" s="76">
        <v>134</v>
      </c>
      <c r="H267" s="77">
        <f t="shared" si="96"/>
        <v>351000000</v>
      </c>
      <c r="I267" s="78">
        <f t="shared" si="97"/>
        <v>328651549</v>
      </c>
      <c r="J267" s="77">
        <f t="shared" si="98"/>
        <v>105168642</v>
      </c>
      <c r="K267" s="78">
        <f t="shared" si="99"/>
        <v>223483053</v>
      </c>
      <c r="L267" s="79">
        <f t="shared" si="100"/>
        <v>22348305</v>
      </c>
      <c r="M267" s="79">
        <f t="shared" si="101"/>
        <v>351000000</v>
      </c>
      <c r="N267" s="92"/>
      <c r="O267" s="92"/>
      <c r="P267" s="92"/>
      <c r="Q267" s="92"/>
      <c r="R267" s="91"/>
    </row>
    <row r="268" spans="3:18" x14ac:dyDescent="0.3">
      <c r="C268" s="117"/>
      <c r="D268" s="68">
        <v>14</v>
      </c>
      <c r="E268" s="68" t="s">
        <v>45</v>
      </c>
      <c r="F268" s="68">
        <v>513</v>
      </c>
      <c r="G268" s="68">
        <v>140</v>
      </c>
      <c r="H268" s="69">
        <f t="shared" si="96"/>
        <v>139000000</v>
      </c>
      <c r="I268" s="70">
        <f t="shared" si="97"/>
        <v>130149759</v>
      </c>
      <c r="J268" s="69">
        <f t="shared" si="98"/>
        <v>41647980</v>
      </c>
      <c r="K268" s="70">
        <f t="shared" si="99"/>
        <v>88501836</v>
      </c>
      <c r="L268" s="71">
        <f t="shared" si="100"/>
        <v>8850184</v>
      </c>
      <c r="M268" s="71">
        <f t="shared" si="101"/>
        <v>139000000</v>
      </c>
      <c r="N268" s="92"/>
      <c r="O268" s="92"/>
      <c r="P268" s="92"/>
      <c r="Q268" s="92"/>
      <c r="R268" s="91"/>
    </row>
    <row r="269" spans="3:18" ht="17.25" thickBot="1" x14ac:dyDescent="0.35">
      <c r="C269" s="118"/>
      <c r="D269" s="80">
        <v>15</v>
      </c>
      <c r="E269" s="80" t="s">
        <v>45</v>
      </c>
      <c r="F269" s="80">
        <v>513</v>
      </c>
      <c r="G269" s="80">
        <v>209</v>
      </c>
      <c r="H269" s="81">
        <f t="shared" si="96"/>
        <v>154000000</v>
      </c>
      <c r="I269" s="82">
        <f t="shared" si="97"/>
        <v>144194697</v>
      </c>
      <c r="J269" s="81">
        <f t="shared" si="98"/>
        <v>46142367</v>
      </c>
      <c r="K269" s="82">
        <f t="shared" si="99"/>
        <v>98052394</v>
      </c>
      <c r="L269" s="83">
        <f t="shared" si="100"/>
        <v>9805239</v>
      </c>
      <c r="M269" s="83">
        <f t="shared" si="101"/>
        <v>154000000</v>
      </c>
      <c r="N269" s="92"/>
      <c r="O269" s="92"/>
      <c r="P269" s="92"/>
      <c r="Q269" s="92"/>
      <c r="R269" s="91"/>
    </row>
    <row r="270" spans="3:18" ht="21.75" thickTop="1" thickBot="1" x14ac:dyDescent="0.35">
      <c r="C270" s="119" t="s">
        <v>35</v>
      </c>
      <c r="D270" s="119"/>
      <c r="E270" s="119"/>
      <c r="F270" s="119"/>
      <c r="G270" s="120"/>
      <c r="H270" s="84">
        <f t="shared" ref="H270:M270" si="102">SUM(H255:H269)</f>
        <v>2192000000</v>
      </c>
      <c r="I270" s="85">
        <f t="shared" si="102"/>
        <v>2052433605</v>
      </c>
      <c r="J270" s="84">
        <f t="shared" si="102"/>
        <v>656779667</v>
      </c>
      <c r="K270" s="85">
        <f t="shared" si="102"/>
        <v>1395654850</v>
      </c>
      <c r="L270" s="86">
        <f t="shared" si="102"/>
        <v>139565483</v>
      </c>
      <c r="M270" s="86">
        <f t="shared" si="102"/>
        <v>2192000000</v>
      </c>
      <c r="N270" s="93"/>
      <c r="O270" s="93"/>
      <c r="P270" s="93"/>
      <c r="Q270" s="93"/>
      <c r="R270" s="91"/>
    </row>
    <row r="271" spans="3:18" x14ac:dyDescent="0.3">
      <c r="N271" s="91"/>
      <c r="O271" s="91"/>
      <c r="P271" s="91"/>
      <c r="Q271" s="91"/>
      <c r="R271" s="91"/>
    </row>
    <row r="272" spans="3:18" ht="17.25" thickBot="1" x14ac:dyDescent="0.35">
      <c r="N272" s="91"/>
      <c r="O272" s="91"/>
      <c r="P272" s="91"/>
      <c r="Q272" s="91"/>
      <c r="R272" s="91"/>
    </row>
    <row r="273" spans="3:18" ht="21" thickBot="1" x14ac:dyDescent="0.35">
      <c r="C273" s="59" t="s">
        <v>54</v>
      </c>
      <c r="D273" s="60" t="s">
        <v>55</v>
      </c>
      <c r="E273" s="60" t="s">
        <v>56</v>
      </c>
      <c r="F273" s="60" t="s">
        <v>57</v>
      </c>
      <c r="G273" s="60" t="s">
        <v>58</v>
      </c>
      <c r="H273" s="60" t="s">
        <v>59</v>
      </c>
      <c r="I273" s="60" t="s">
        <v>60</v>
      </c>
      <c r="J273" s="60" t="s">
        <v>61</v>
      </c>
      <c r="K273" s="60" t="s">
        <v>62</v>
      </c>
      <c r="L273" s="60" t="s">
        <v>34</v>
      </c>
      <c r="M273" s="61" t="s">
        <v>35</v>
      </c>
      <c r="N273" s="90"/>
      <c r="O273" s="90"/>
      <c r="P273" s="90"/>
      <c r="Q273" s="90"/>
      <c r="R273" s="91"/>
    </row>
    <row r="274" spans="3:18" ht="17.25" thickTop="1" x14ac:dyDescent="0.3">
      <c r="C274" s="116">
        <v>15</v>
      </c>
      <c r="D274" s="95">
        <v>1</v>
      </c>
      <c r="E274" s="95" t="s">
        <v>45</v>
      </c>
      <c r="F274" s="95">
        <v>510</v>
      </c>
      <c r="G274" s="95">
        <v>122</v>
      </c>
      <c r="H274" s="96">
        <f t="shared" ref="H274:H288" si="103">ROUNDUP(M255*90%,-6)</f>
        <v>139000000</v>
      </c>
      <c r="I274" s="97">
        <f>ROUND(H274*$W$7,0)</f>
        <v>130149759</v>
      </c>
      <c r="J274" s="96">
        <f>H274-K274-L274</f>
        <v>41647980</v>
      </c>
      <c r="K274" s="97">
        <f>ROUND(I274*$W$8,0)</f>
        <v>88501836</v>
      </c>
      <c r="L274" s="66">
        <f>ROUND(K274*10%,0)</f>
        <v>8850184</v>
      </c>
      <c r="M274" s="66">
        <f>J274+K274+L274</f>
        <v>139000000</v>
      </c>
      <c r="N274" s="92"/>
      <c r="O274" s="92"/>
      <c r="P274" s="92"/>
      <c r="Q274" s="92"/>
      <c r="R274" s="91"/>
    </row>
    <row r="275" spans="3:18" x14ac:dyDescent="0.3">
      <c r="C275" s="117"/>
      <c r="D275" s="68">
        <v>2</v>
      </c>
      <c r="E275" s="68" t="s">
        <v>45</v>
      </c>
      <c r="F275" s="68">
        <v>510</v>
      </c>
      <c r="G275" s="68">
        <v>141</v>
      </c>
      <c r="H275" s="69">
        <f t="shared" si="103"/>
        <v>164000000</v>
      </c>
      <c r="I275" s="70">
        <f t="shared" ref="I275:I288" si="104">ROUND(H275*$W$7,0)</f>
        <v>153557989</v>
      </c>
      <c r="J275" s="69">
        <f t="shared" ref="J275:J288" si="105">H275-K275-L275</f>
        <v>49138624</v>
      </c>
      <c r="K275" s="70">
        <f t="shared" ref="K275:K288" si="106">ROUND(I275*$W$8,0)</f>
        <v>104419433</v>
      </c>
      <c r="L275" s="71">
        <f t="shared" ref="L275:L288" si="107">ROUND(K275*10%,0)</f>
        <v>10441943</v>
      </c>
      <c r="M275" s="71">
        <f t="shared" ref="M275:M288" si="108">J275+K275+L275</f>
        <v>164000000</v>
      </c>
      <c r="N275" s="92"/>
      <c r="O275" s="92"/>
      <c r="P275" s="92"/>
      <c r="Q275" s="92"/>
      <c r="R275" s="91"/>
    </row>
    <row r="276" spans="3:18" x14ac:dyDescent="0.3">
      <c r="C276" s="117"/>
      <c r="D276" s="68">
        <v>3</v>
      </c>
      <c r="E276" s="68" t="s">
        <v>42</v>
      </c>
      <c r="F276" s="68">
        <v>510</v>
      </c>
      <c r="G276" s="68">
        <v>150</v>
      </c>
      <c r="H276" s="69">
        <f t="shared" si="103"/>
        <v>162000000</v>
      </c>
      <c r="I276" s="70">
        <f t="shared" si="104"/>
        <v>151685330</v>
      </c>
      <c r="J276" s="69">
        <f t="shared" si="105"/>
        <v>48539374</v>
      </c>
      <c r="K276" s="70">
        <f t="shared" si="106"/>
        <v>103146024</v>
      </c>
      <c r="L276" s="71">
        <f t="shared" si="107"/>
        <v>10314602</v>
      </c>
      <c r="M276" s="71">
        <f t="shared" si="108"/>
        <v>162000000</v>
      </c>
      <c r="N276" s="92"/>
      <c r="O276" s="92"/>
      <c r="P276" s="92"/>
      <c r="Q276" s="92"/>
      <c r="R276" s="91"/>
    </row>
    <row r="277" spans="3:18" x14ac:dyDescent="0.3">
      <c r="C277" s="117"/>
      <c r="D277" s="68">
        <v>4</v>
      </c>
      <c r="E277" s="68" t="s">
        <v>63</v>
      </c>
      <c r="F277" s="68">
        <v>510</v>
      </c>
      <c r="G277" s="68">
        <v>159</v>
      </c>
      <c r="H277" s="69">
        <f t="shared" si="103"/>
        <v>132000000</v>
      </c>
      <c r="I277" s="70">
        <f t="shared" si="104"/>
        <v>123595454</v>
      </c>
      <c r="J277" s="69">
        <f t="shared" si="105"/>
        <v>39550600</v>
      </c>
      <c r="K277" s="70">
        <f t="shared" si="106"/>
        <v>84044909</v>
      </c>
      <c r="L277" s="71">
        <f t="shared" si="107"/>
        <v>8404491</v>
      </c>
      <c r="M277" s="71">
        <f t="shared" si="108"/>
        <v>132000000</v>
      </c>
      <c r="N277" s="92"/>
      <c r="O277" s="92"/>
      <c r="P277" s="92"/>
      <c r="Q277" s="92"/>
      <c r="R277" s="91"/>
    </row>
    <row r="278" spans="3:18" x14ac:dyDescent="0.3">
      <c r="C278" s="117"/>
      <c r="D278" s="68">
        <v>5</v>
      </c>
      <c r="E278" s="68" t="s">
        <v>64</v>
      </c>
      <c r="F278" s="68">
        <v>510</v>
      </c>
      <c r="G278" s="68">
        <v>167</v>
      </c>
      <c r="H278" s="69">
        <f t="shared" si="103"/>
        <v>130000000</v>
      </c>
      <c r="I278" s="70">
        <f t="shared" si="104"/>
        <v>121722796</v>
      </c>
      <c r="J278" s="69">
        <f t="shared" si="105"/>
        <v>38951349</v>
      </c>
      <c r="K278" s="70">
        <f t="shared" si="106"/>
        <v>82771501</v>
      </c>
      <c r="L278" s="71">
        <f t="shared" si="107"/>
        <v>8277150</v>
      </c>
      <c r="M278" s="71">
        <f t="shared" si="108"/>
        <v>130000000</v>
      </c>
      <c r="N278" s="92"/>
      <c r="O278" s="92"/>
      <c r="P278" s="92"/>
      <c r="Q278" s="92"/>
      <c r="R278" s="91"/>
    </row>
    <row r="279" spans="3:18" x14ac:dyDescent="0.3">
      <c r="C279" s="117"/>
      <c r="D279" s="68">
        <v>6</v>
      </c>
      <c r="E279" s="68" t="s">
        <v>42</v>
      </c>
      <c r="F279" s="68">
        <v>510</v>
      </c>
      <c r="G279" s="68">
        <v>209</v>
      </c>
      <c r="H279" s="69">
        <f t="shared" si="103"/>
        <v>146000000</v>
      </c>
      <c r="I279" s="70">
        <f t="shared" si="104"/>
        <v>136704063</v>
      </c>
      <c r="J279" s="69">
        <f t="shared" si="105"/>
        <v>43745361</v>
      </c>
      <c r="K279" s="70">
        <f t="shared" si="106"/>
        <v>92958763</v>
      </c>
      <c r="L279" s="71">
        <f t="shared" si="107"/>
        <v>9295876</v>
      </c>
      <c r="M279" s="71">
        <f t="shared" si="108"/>
        <v>146000000</v>
      </c>
      <c r="N279" s="92"/>
      <c r="O279" s="92"/>
      <c r="P279" s="92"/>
      <c r="Q279" s="92"/>
      <c r="R279" s="91"/>
    </row>
    <row r="280" spans="3:18" x14ac:dyDescent="0.3">
      <c r="C280" s="117"/>
      <c r="D280" s="68">
        <v>7</v>
      </c>
      <c r="E280" s="68" t="s">
        <v>42</v>
      </c>
      <c r="F280" s="68">
        <v>510</v>
      </c>
      <c r="G280" s="68">
        <v>230</v>
      </c>
      <c r="H280" s="69">
        <f t="shared" si="103"/>
        <v>116000000</v>
      </c>
      <c r="I280" s="70">
        <f t="shared" si="104"/>
        <v>108614187</v>
      </c>
      <c r="J280" s="69">
        <f t="shared" si="105"/>
        <v>34756588</v>
      </c>
      <c r="K280" s="70">
        <f t="shared" si="106"/>
        <v>73857647</v>
      </c>
      <c r="L280" s="71">
        <f t="shared" si="107"/>
        <v>7385765</v>
      </c>
      <c r="M280" s="71">
        <f t="shared" si="108"/>
        <v>116000000</v>
      </c>
      <c r="N280" s="92"/>
      <c r="O280" s="92"/>
      <c r="P280" s="92"/>
      <c r="Q280" s="92"/>
      <c r="R280" s="91"/>
    </row>
    <row r="281" spans="3:18" x14ac:dyDescent="0.3">
      <c r="C281" s="117"/>
      <c r="D281" s="68">
        <v>8</v>
      </c>
      <c r="E281" s="68" t="s">
        <v>65</v>
      </c>
      <c r="F281" s="68">
        <v>510</v>
      </c>
      <c r="G281" s="68">
        <v>236</v>
      </c>
      <c r="H281" s="69">
        <f t="shared" si="103"/>
        <v>87000000</v>
      </c>
      <c r="I281" s="70">
        <f t="shared" si="104"/>
        <v>81460640</v>
      </c>
      <c r="J281" s="69">
        <f t="shared" si="105"/>
        <v>26067441</v>
      </c>
      <c r="K281" s="70">
        <f t="shared" si="106"/>
        <v>55393235</v>
      </c>
      <c r="L281" s="71">
        <f t="shared" si="107"/>
        <v>5539324</v>
      </c>
      <c r="M281" s="71">
        <f t="shared" si="108"/>
        <v>87000000</v>
      </c>
      <c r="N281" s="92"/>
      <c r="O281" s="92"/>
      <c r="P281" s="92"/>
      <c r="Q281" s="92"/>
      <c r="R281" s="91"/>
    </row>
    <row r="282" spans="3:18" x14ac:dyDescent="0.3">
      <c r="C282" s="117"/>
      <c r="D282" s="68">
        <v>9</v>
      </c>
      <c r="E282" s="68" t="s">
        <v>66</v>
      </c>
      <c r="F282" s="68">
        <v>510</v>
      </c>
      <c r="G282" s="68">
        <v>237</v>
      </c>
      <c r="H282" s="69">
        <f t="shared" si="103"/>
        <v>87000000</v>
      </c>
      <c r="I282" s="70">
        <f t="shared" si="104"/>
        <v>81460640</v>
      </c>
      <c r="J282" s="69">
        <f t="shared" si="105"/>
        <v>26067441</v>
      </c>
      <c r="K282" s="70">
        <f t="shared" si="106"/>
        <v>55393235</v>
      </c>
      <c r="L282" s="71">
        <f t="shared" si="107"/>
        <v>5539324</v>
      </c>
      <c r="M282" s="71">
        <f t="shared" si="108"/>
        <v>87000000</v>
      </c>
      <c r="N282" s="92"/>
      <c r="O282" s="92"/>
      <c r="P282" s="92"/>
      <c r="Q282" s="92"/>
      <c r="R282" s="91"/>
    </row>
    <row r="283" spans="3:18" x14ac:dyDescent="0.3">
      <c r="C283" s="117"/>
      <c r="D283" s="68">
        <v>10</v>
      </c>
      <c r="E283" s="68" t="s">
        <v>67</v>
      </c>
      <c r="F283" s="68">
        <v>510</v>
      </c>
      <c r="G283" s="68">
        <v>247</v>
      </c>
      <c r="H283" s="69">
        <f t="shared" si="103"/>
        <v>104000000</v>
      </c>
      <c r="I283" s="70">
        <f t="shared" si="104"/>
        <v>97378237</v>
      </c>
      <c r="J283" s="69">
        <f t="shared" si="105"/>
        <v>31161079</v>
      </c>
      <c r="K283" s="70">
        <f t="shared" si="106"/>
        <v>66217201</v>
      </c>
      <c r="L283" s="71">
        <f t="shared" si="107"/>
        <v>6621720</v>
      </c>
      <c r="M283" s="71">
        <f t="shared" si="108"/>
        <v>104000000</v>
      </c>
      <c r="N283" s="92"/>
      <c r="O283" s="92"/>
      <c r="P283" s="92"/>
      <c r="Q283" s="92"/>
      <c r="R283" s="91"/>
    </row>
    <row r="284" spans="3:18" x14ac:dyDescent="0.3">
      <c r="C284" s="117"/>
      <c r="D284" s="68">
        <v>11</v>
      </c>
      <c r="E284" s="68" t="s">
        <v>66</v>
      </c>
      <c r="F284" s="68">
        <v>510</v>
      </c>
      <c r="G284" s="68">
        <v>707</v>
      </c>
      <c r="H284" s="69">
        <f t="shared" si="103"/>
        <v>65000000</v>
      </c>
      <c r="I284" s="70">
        <f t="shared" si="104"/>
        <v>60861398</v>
      </c>
      <c r="J284" s="69">
        <f t="shared" si="105"/>
        <v>19475674</v>
      </c>
      <c r="K284" s="70">
        <f t="shared" si="106"/>
        <v>41385751</v>
      </c>
      <c r="L284" s="71">
        <f t="shared" si="107"/>
        <v>4138575</v>
      </c>
      <c r="M284" s="71">
        <f t="shared" si="108"/>
        <v>65000000</v>
      </c>
      <c r="N284" s="92"/>
      <c r="O284" s="92"/>
      <c r="P284" s="92"/>
      <c r="Q284" s="92"/>
      <c r="R284" s="91"/>
    </row>
    <row r="285" spans="3:18" x14ac:dyDescent="0.3">
      <c r="C285" s="117"/>
      <c r="D285" s="72">
        <v>12</v>
      </c>
      <c r="E285" s="72" t="s">
        <v>66</v>
      </c>
      <c r="F285" s="72">
        <v>510</v>
      </c>
      <c r="G285" s="72">
        <v>907</v>
      </c>
      <c r="H285" s="73">
        <f t="shared" si="103"/>
        <v>66000000</v>
      </c>
      <c r="I285" s="74">
        <f t="shared" si="104"/>
        <v>61797727</v>
      </c>
      <c r="J285" s="73">
        <f t="shared" si="105"/>
        <v>19775301</v>
      </c>
      <c r="K285" s="74">
        <f t="shared" si="106"/>
        <v>42022454</v>
      </c>
      <c r="L285" s="75">
        <f t="shared" si="107"/>
        <v>4202245</v>
      </c>
      <c r="M285" s="75">
        <f t="shared" si="108"/>
        <v>66000000</v>
      </c>
      <c r="N285" s="92"/>
      <c r="O285" s="92"/>
      <c r="P285" s="92"/>
      <c r="Q285" s="92"/>
      <c r="R285" s="91"/>
    </row>
    <row r="286" spans="3:18" x14ac:dyDescent="0.3">
      <c r="C286" s="117"/>
      <c r="D286" s="76">
        <v>13</v>
      </c>
      <c r="E286" s="76" t="s">
        <v>68</v>
      </c>
      <c r="F286" s="76">
        <v>513</v>
      </c>
      <c r="G286" s="76">
        <v>134</v>
      </c>
      <c r="H286" s="77">
        <f t="shared" si="103"/>
        <v>316000000</v>
      </c>
      <c r="I286" s="78">
        <f t="shared" si="104"/>
        <v>295880027</v>
      </c>
      <c r="J286" s="77">
        <f t="shared" si="105"/>
        <v>94681740</v>
      </c>
      <c r="K286" s="78">
        <f t="shared" si="106"/>
        <v>201198418</v>
      </c>
      <c r="L286" s="79">
        <f t="shared" si="107"/>
        <v>20119842</v>
      </c>
      <c r="M286" s="79">
        <f t="shared" si="108"/>
        <v>316000000</v>
      </c>
      <c r="N286" s="92"/>
      <c r="O286" s="92"/>
      <c r="P286" s="92"/>
      <c r="Q286" s="92"/>
      <c r="R286" s="91"/>
    </row>
    <row r="287" spans="3:18" x14ac:dyDescent="0.3">
      <c r="C287" s="117"/>
      <c r="D287" s="68">
        <v>14</v>
      </c>
      <c r="E287" s="68" t="s">
        <v>69</v>
      </c>
      <c r="F287" s="68">
        <v>513</v>
      </c>
      <c r="G287" s="68">
        <v>140</v>
      </c>
      <c r="H287" s="69">
        <f t="shared" si="103"/>
        <v>126000000</v>
      </c>
      <c r="I287" s="70">
        <f t="shared" si="104"/>
        <v>117977479</v>
      </c>
      <c r="J287" s="69">
        <f t="shared" si="105"/>
        <v>37752845</v>
      </c>
      <c r="K287" s="70">
        <f t="shared" si="106"/>
        <v>80224686</v>
      </c>
      <c r="L287" s="71">
        <f t="shared" si="107"/>
        <v>8022469</v>
      </c>
      <c r="M287" s="71">
        <f t="shared" si="108"/>
        <v>126000000</v>
      </c>
      <c r="N287" s="92"/>
      <c r="O287" s="92"/>
      <c r="P287" s="92"/>
      <c r="Q287" s="92"/>
      <c r="R287" s="91"/>
    </row>
    <row r="288" spans="3:18" ht="17.25" thickBot="1" x14ac:dyDescent="0.35">
      <c r="C288" s="118"/>
      <c r="D288" s="80">
        <v>15</v>
      </c>
      <c r="E288" s="80" t="s">
        <v>64</v>
      </c>
      <c r="F288" s="80">
        <v>513</v>
      </c>
      <c r="G288" s="80">
        <v>209</v>
      </c>
      <c r="H288" s="81">
        <f t="shared" si="103"/>
        <v>139000000</v>
      </c>
      <c r="I288" s="82">
        <f t="shared" si="104"/>
        <v>130149759</v>
      </c>
      <c r="J288" s="81">
        <f t="shared" si="105"/>
        <v>41647980</v>
      </c>
      <c r="K288" s="82">
        <f t="shared" si="106"/>
        <v>88501836</v>
      </c>
      <c r="L288" s="83">
        <f t="shared" si="107"/>
        <v>8850184</v>
      </c>
      <c r="M288" s="83">
        <f t="shared" si="108"/>
        <v>139000000</v>
      </c>
      <c r="N288" s="92"/>
      <c r="O288" s="92"/>
      <c r="P288" s="92"/>
      <c r="Q288" s="92"/>
      <c r="R288" s="91"/>
    </row>
    <row r="289" spans="3:18" ht="21.75" thickTop="1" thickBot="1" x14ac:dyDescent="0.35">
      <c r="C289" s="119" t="s">
        <v>70</v>
      </c>
      <c r="D289" s="119"/>
      <c r="E289" s="119"/>
      <c r="F289" s="119"/>
      <c r="G289" s="120"/>
      <c r="H289" s="84">
        <f>SUM(H274:H288)</f>
        <v>1979000000</v>
      </c>
      <c r="I289" s="85">
        <f t="shared" ref="I289:M289" si="109">SUM(I274:I288)</f>
        <v>1852995485</v>
      </c>
      <c r="J289" s="84">
        <f t="shared" si="109"/>
        <v>592959377</v>
      </c>
      <c r="K289" s="85">
        <f t="shared" si="109"/>
        <v>1260036929</v>
      </c>
      <c r="L289" s="86">
        <f t="shared" si="109"/>
        <v>126003694</v>
      </c>
      <c r="M289" s="86">
        <f t="shared" si="109"/>
        <v>1979000000</v>
      </c>
      <c r="N289" s="93"/>
      <c r="O289" s="93"/>
      <c r="P289" s="93"/>
      <c r="Q289" s="93"/>
      <c r="R289" s="91"/>
    </row>
    <row r="290" spans="3:18" x14ac:dyDescent="0.3">
      <c r="N290" s="91"/>
      <c r="O290" s="91"/>
      <c r="P290" s="91"/>
      <c r="Q290" s="91"/>
      <c r="R290" s="91"/>
    </row>
    <row r="291" spans="3:18" ht="17.25" thickBot="1" x14ac:dyDescent="0.35">
      <c r="N291" s="91"/>
      <c r="O291" s="91"/>
      <c r="P291" s="91"/>
      <c r="Q291" s="91"/>
      <c r="R291" s="91"/>
    </row>
    <row r="292" spans="3:18" ht="21" thickBot="1" x14ac:dyDescent="0.35">
      <c r="C292" s="59" t="s">
        <v>71</v>
      </c>
      <c r="D292" s="60" t="s">
        <v>72</v>
      </c>
      <c r="E292" s="60" t="s">
        <v>73</v>
      </c>
      <c r="F292" s="60" t="s">
        <v>74</v>
      </c>
      <c r="G292" s="60" t="s">
        <v>75</v>
      </c>
      <c r="H292" s="60" t="s">
        <v>76</v>
      </c>
      <c r="I292" s="60" t="s">
        <v>77</v>
      </c>
      <c r="J292" s="60" t="s">
        <v>78</v>
      </c>
      <c r="K292" s="60" t="s">
        <v>79</v>
      </c>
      <c r="L292" s="60" t="s">
        <v>80</v>
      </c>
      <c r="M292" s="61" t="s">
        <v>81</v>
      </c>
      <c r="N292" s="90"/>
      <c r="O292" s="90"/>
      <c r="P292" s="90"/>
      <c r="Q292" s="90"/>
      <c r="R292" s="91"/>
    </row>
    <row r="293" spans="3:18" ht="17.25" thickTop="1" x14ac:dyDescent="0.3">
      <c r="C293" s="116">
        <v>16</v>
      </c>
      <c r="D293" s="95">
        <v>1</v>
      </c>
      <c r="E293" s="95" t="s">
        <v>82</v>
      </c>
      <c r="F293" s="95">
        <v>510</v>
      </c>
      <c r="G293" s="95">
        <v>122</v>
      </c>
      <c r="H293" s="96">
        <f t="shared" ref="H293:H307" si="110">ROUNDUP(M274*90%,-6)</f>
        <v>126000000</v>
      </c>
      <c r="I293" s="97">
        <f>ROUND(H293*$W$7,0)</f>
        <v>117977479</v>
      </c>
      <c r="J293" s="96">
        <f>H293-K293-L293</f>
        <v>37752845</v>
      </c>
      <c r="K293" s="97">
        <f>ROUND(I293*$W$8,0)</f>
        <v>80224686</v>
      </c>
      <c r="L293" s="66">
        <f>ROUND(K293*10%,0)</f>
        <v>8022469</v>
      </c>
      <c r="M293" s="66">
        <f>J293+K293+L293</f>
        <v>126000000</v>
      </c>
      <c r="N293" s="92"/>
      <c r="O293" s="92"/>
      <c r="P293" s="92"/>
      <c r="Q293" s="92"/>
      <c r="R293" s="91"/>
    </row>
    <row r="294" spans="3:18" x14ac:dyDescent="0.3">
      <c r="C294" s="117"/>
      <c r="D294" s="68">
        <v>2</v>
      </c>
      <c r="E294" s="68" t="s">
        <v>66</v>
      </c>
      <c r="F294" s="68">
        <v>510</v>
      </c>
      <c r="G294" s="68">
        <v>141</v>
      </c>
      <c r="H294" s="69">
        <f t="shared" si="110"/>
        <v>148000000</v>
      </c>
      <c r="I294" s="70">
        <f t="shared" ref="I294:I307" si="111">ROUND(H294*$W$7,0)</f>
        <v>138576721</v>
      </c>
      <c r="J294" s="69">
        <f t="shared" ref="J294:J307" si="112">H294-K294-L294</f>
        <v>44344613</v>
      </c>
      <c r="K294" s="70">
        <f t="shared" ref="K294:K307" si="113">ROUND(I294*$W$8,0)</f>
        <v>94232170</v>
      </c>
      <c r="L294" s="71">
        <f t="shared" ref="L294:L307" si="114">ROUND(K294*10%,0)</f>
        <v>9423217</v>
      </c>
      <c r="M294" s="71">
        <f t="shared" ref="M294:M307" si="115">J294+K294+L294</f>
        <v>148000000</v>
      </c>
      <c r="N294" s="92"/>
      <c r="O294" s="92"/>
      <c r="P294" s="92"/>
      <c r="Q294" s="92"/>
      <c r="R294" s="91"/>
    </row>
    <row r="295" spans="3:18" x14ac:dyDescent="0.3">
      <c r="C295" s="117"/>
      <c r="D295" s="68">
        <v>3</v>
      </c>
      <c r="E295" s="68" t="s">
        <v>64</v>
      </c>
      <c r="F295" s="68">
        <v>510</v>
      </c>
      <c r="G295" s="68">
        <v>150</v>
      </c>
      <c r="H295" s="69">
        <f t="shared" si="110"/>
        <v>146000000</v>
      </c>
      <c r="I295" s="70">
        <f t="shared" si="111"/>
        <v>136704063</v>
      </c>
      <c r="J295" s="69">
        <f t="shared" si="112"/>
        <v>43745361</v>
      </c>
      <c r="K295" s="70">
        <f t="shared" si="113"/>
        <v>92958763</v>
      </c>
      <c r="L295" s="71">
        <f t="shared" si="114"/>
        <v>9295876</v>
      </c>
      <c r="M295" s="71">
        <f t="shared" si="115"/>
        <v>146000000</v>
      </c>
      <c r="N295" s="92"/>
      <c r="O295" s="92"/>
      <c r="P295" s="92"/>
      <c r="Q295" s="92"/>
      <c r="R295" s="91"/>
    </row>
    <row r="296" spans="3:18" x14ac:dyDescent="0.3">
      <c r="C296" s="117"/>
      <c r="D296" s="68">
        <v>4</v>
      </c>
      <c r="E296" s="68" t="s">
        <v>65</v>
      </c>
      <c r="F296" s="68">
        <v>510</v>
      </c>
      <c r="G296" s="68">
        <v>159</v>
      </c>
      <c r="H296" s="69">
        <f t="shared" si="110"/>
        <v>119000000</v>
      </c>
      <c r="I296" s="70">
        <f t="shared" si="111"/>
        <v>111423175</v>
      </c>
      <c r="J296" s="69">
        <f t="shared" si="112"/>
        <v>35655465</v>
      </c>
      <c r="K296" s="70">
        <f t="shared" si="113"/>
        <v>75767759</v>
      </c>
      <c r="L296" s="71">
        <f t="shared" si="114"/>
        <v>7576776</v>
      </c>
      <c r="M296" s="71">
        <f t="shared" si="115"/>
        <v>119000000</v>
      </c>
      <c r="N296" s="92"/>
      <c r="O296" s="92"/>
      <c r="P296" s="92"/>
      <c r="Q296" s="92"/>
      <c r="R296" s="91"/>
    </row>
    <row r="297" spans="3:18" x14ac:dyDescent="0.3">
      <c r="C297" s="117"/>
      <c r="D297" s="68">
        <v>5</v>
      </c>
      <c r="E297" s="68" t="s">
        <v>64</v>
      </c>
      <c r="F297" s="68">
        <v>510</v>
      </c>
      <c r="G297" s="68">
        <v>167</v>
      </c>
      <c r="H297" s="69">
        <f t="shared" si="110"/>
        <v>117000000</v>
      </c>
      <c r="I297" s="70">
        <f t="shared" si="111"/>
        <v>109550516</v>
      </c>
      <c r="J297" s="69">
        <f t="shared" si="112"/>
        <v>35056214</v>
      </c>
      <c r="K297" s="70">
        <f t="shared" si="113"/>
        <v>74494351</v>
      </c>
      <c r="L297" s="71">
        <f t="shared" si="114"/>
        <v>7449435</v>
      </c>
      <c r="M297" s="71">
        <f t="shared" si="115"/>
        <v>117000000</v>
      </c>
      <c r="N297" s="92"/>
      <c r="O297" s="92"/>
      <c r="P297" s="92"/>
      <c r="Q297" s="92"/>
      <c r="R297" s="91"/>
    </row>
    <row r="298" spans="3:18" x14ac:dyDescent="0.3">
      <c r="C298" s="117"/>
      <c r="D298" s="68">
        <v>6</v>
      </c>
      <c r="E298" s="68" t="s">
        <v>65</v>
      </c>
      <c r="F298" s="68">
        <v>510</v>
      </c>
      <c r="G298" s="68">
        <v>209</v>
      </c>
      <c r="H298" s="69">
        <f t="shared" si="110"/>
        <v>132000000</v>
      </c>
      <c r="I298" s="70">
        <f t="shared" si="111"/>
        <v>123595454</v>
      </c>
      <c r="J298" s="69">
        <f t="shared" si="112"/>
        <v>39550600</v>
      </c>
      <c r="K298" s="70">
        <f t="shared" si="113"/>
        <v>84044909</v>
      </c>
      <c r="L298" s="71">
        <f t="shared" si="114"/>
        <v>8404491</v>
      </c>
      <c r="M298" s="71">
        <f t="shared" si="115"/>
        <v>132000000</v>
      </c>
      <c r="N298" s="92"/>
      <c r="O298" s="92"/>
      <c r="P298" s="92"/>
      <c r="Q298" s="92"/>
      <c r="R298" s="91"/>
    </row>
    <row r="299" spans="3:18" x14ac:dyDescent="0.3">
      <c r="C299" s="117"/>
      <c r="D299" s="68">
        <v>7</v>
      </c>
      <c r="E299" s="68" t="s">
        <v>83</v>
      </c>
      <c r="F299" s="68">
        <v>510</v>
      </c>
      <c r="G299" s="68">
        <v>230</v>
      </c>
      <c r="H299" s="69">
        <f t="shared" si="110"/>
        <v>105000000</v>
      </c>
      <c r="I299" s="70">
        <f t="shared" si="111"/>
        <v>98314566</v>
      </c>
      <c r="J299" s="69">
        <f t="shared" si="112"/>
        <v>31460704</v>
      </c>
      <c r="K299" s="70">
        <f t="shared" si="113"/>
        <v>66853905</v>
      </c>
      <c r="L299" s="71">
        <f t="shared" si="114"/>
        <v>6685391</v>
      </c>
      <c r="M299" s="71">
        <f t="shared" si="115"/>
        <v>105000000</v>
      </c>
      <c r="N299" s="92"/>
      <c r="O299" s="92"/>
      <c r="P299" s="92"/>
      <c r="Q299" s="92"/>
      <c r="R299" s="91"/>
    </row>
    <row r="300" spans="3:18" x14ac:dyDescent="0.3">
      <c r="C300" s="117"/>
      <c r="D300" s="68">
        <v>8</v>
      </c>
      <c r="E300" s="68" t="s">
        <v>45</v>
      </c>
      <c r="F300" s="68">
        <v>510</v>
      </c>
      <c r="G300" s="68">
        <v>236</v>
      </c>
      <c r="H300" s="69">
        <f t="shared" si="110"/>
        <v>79000000</v>
      </c>
      <c r="I300" s="70">
        <f t="shared" si="111"/>
        <v>73970007</v>
      </c>
      <c r="J300" s="69">
        <f t="shared" si="112"/>
        <v>23670434</v>
      </c>
      <c r="K300" s="70">
        <f t="shared" si="113"/>
        <v>50299605</v>
      </c>
      <c r="L300" s="71">
        <f t="shared" si="114"/>
        <v>5029961</v>
      </c>
      <c r="M300" s="71">
        <f t="shared" si="115"/>
        <v>79000000</v>
      </c>
      <c r="N300" s="92"/>
      <c r="O300" s="92"/>
      <c r="P300" s="92"/>
      <c r="Q300" s="92"/>
      <c r="R300" s="91"/>
    </row>
    <row r="301" spans="3:18" x14ac:dyDescent="0.3">
      <c r="C301" s="117"/>
      <c r="D301" s="68">
        <v>9</v>
      </c>
      <c r="E301" s="68" t="s">
        <v>63</v>
      </c>
      <c r="F301" s="68">
        <v>510</v>
      </c>
      <c r="G301" s="68">
        <v>237</v>
      </c>
      <c r="H301" s="69">
        <f t="shared" si="110"/>
        <v>79000000</v>
      </c>
      <c r="I301" s="70">
        <f t="shared" si="111"/>
        <v>73970007</v>
      </c>
      <c r="J301" s="69">
        <f t="shared" si="112"/>
        <v>23670434</v>
      </c>
      <c r="K301" s="70">
        <f t="shared" si="113"/>
        <v>50299605</v>
      </c>
      <c r="L301" s="71">
        <f t="shared" si="114"/>
        <v>5029961</v>
      </c>
      <c r="M301" s="71">
        <f t="shared" si="115"/>
        <v>79000000</v>
      </c>
      <c r="N301" s="92"/>
      <c r="O301" s="92"/>
      <c r="P301" s="92"/>
      <c r="Q301" s="92"/>
      <c r="R301" s="91"/>
    </row>
    <row r="302" spans="3:18" x14ac:dyDescent="0.3">
      <c r="C302" s="117"/>
      <c r="D302" s="68">
        <v>10</v>
      </c>
      <c r="E302" s="68" t="s">
        <v>84</v>
      </c>
      <c r="F302" s="68">
        <v>510</v>
      </c>
      <c r="G302" s="68">
        <v>247</v>
      </c>
      <c r="H302" s="69">
        <f t="shared" si="110"/>
        <v>94000000</v>
      </c>
      <c r="I302" s="70">
        <f t="shared" si="111"/>
        <v>88014945</v>
      </c>
      <c r="J302" s="69">
        <f t="shared" si="112"/>
        <v>28164821</v>
      </c>
      <c r="K302" s="70">
        <f t="shared" si="113"/>
        <v>59850163</v>
      </c>
      <c r="L302" s="71">
        <f t="shared" si="114"/>
        <v>5985016</v>
      </c>
      <c r="M302" s="71">
        <f t="shared" si="115"/>
        <v>94000000</v>
      </c>
      <c r="N302" s="92"/>
      <c r="O302" s="92"/>
      <c r="P302" s="92"/>
      <c r="Q302" s="92"/>
      <c r="R302" s="91"/>
    </row>
    <row r="303" spans="3:18" x14ac:dyDescent="0.3">
      <c r="C303" s="117"/>
      <c r="D303" s="68">
        <v>11</v>
      </c>
      <c r="E303" s="68" t="s">
        <v>84</v>
      </c>
      <c r="F303" s="68">
        <v>510</v>
      </c>
      <c r="G303" s="68">
        <v>707</v>
      </c>
      <c r="H303" s="69">
        <f t="shared" si="110"/>
        <v>59000000</v>
      </c>
      <c r="I303" s="70">
        <f t="shared" si="111"/>
        <v>55243423</v>
      </c>
      <c r="J303" s="69">
        <f t="shared" si="112"/>
        <v>17677919</v>
      </c>
      <c r="K303" s="70">
        <f t="shared" si="113"/>
        <v>37565528</v>
      </c>
      <c r="L303" s="71">
        <f t="shared" si="114"/>
        <v>3756553</v>
      </c>
      <c r="M303" s="71">
        <f t="shared" si="115"/>
        <v>59000000</v>
      </c>
      <c r="N303" s="92"/>
      <c r="O303" s="92"/>
      <c r="P303" s="92"/>
      <c r="Q303" s="92"/>
      <c r="R303" s="91"/>
    </row>
    <row r="304" spans="3:18" x14ac:dyDescent="0.3">
      <c r="C304" s="117"/>
      <c r="D304" s="72">
        <v>12</v>
      </c>
      <c r="E304" s="72" t="s">
        <v>64</v>
      </c>
      <c r="F304" s="72">
        <v>510</v>
      </c>
      <c r="G304" s="72">
        <v>907</v>
      </c>
      <c r="H304" s="73">
        <f>ROUNDUP(M285*90%,-6)</f>
        <v>60000000</v>
      </c>
      <c r="I304" s="74">
        <f t="shared" si="111"/>
        <v>56179752</v>
      </c>
      <c r="J304" s="73">
        <f t="shared" si="112"/>
        <v>17977546</v>
      </c>
      <c r="K304" s="74">
        <f t="shared" si="113"/>
        <v>38202231</v>
      </c>
      <c r="L304" s="75">
        <f t="shared" si="114"/>
        <v>3820223</v>
      </c>
      <c r="M304" s="75">
        <f t="shared" si="115"/>
        <v>60000000</v>
      </c>
      <c r="N304" s="92"/>
      <c r="O304" s="92"/>
      <c r="P304" s="92"/>
      <c r="Q304" s="92"/>
      <c r="R304" s="91"/>
    </row>
    <row r="305" spans="3:18" x14ac:dyDescent="0.3">
      <c r="C305" s="117"/>
      <c r="D305" s="76">
        <v>13</v>
      </c>
      <c r="E305" s="76" t="s">
        <v>64</v>
      </c>
      <c r="F305" s="76">
        <v>513</v>
      </c>
      <c r="G305" s="76">
        <v>134</v>
      </c>
      <c r="H305" s="77">
        <f t="shared" si="110"/>
        <v>285000000</v>
      </c>
      <c r="I305" s="78">
        <f t="shared" si="111"/>
        <v>266853822</v>
      </c>
      <c r="J305" s="77">
        <f t="shared" si="112"/>
        <v>85393341</v>
      </c>
      <c r="K305" s="78">
        <f t="shared" si="113"/>
        <v>181460599</v>
      </c>
      <c r="L305" s="79">
        <f t="shared" si="114"/>
        <v>18146060</v>
      </c>
      <c r="M305" s="79">
        <f t="shared" si="115"/>
        <v>285000000</v>
      </c>
      <c r="N305" s="92"/>
      <c r="O305" s="92"/>
      <c r="P305" s="92"/>
      <c r="Q305" s="92"/>
      <c r="R305" s="91"/>
    </row>
    <row r="306" spans="3:18" x14ac:dyDescent="0.3">
      <c r="C306" s="117"/>
      <c r="D306" s="68">
        <v>14</v>
      </c>
      <c r="E306" s="68" t="s">
        <v>42</v>
      </c>
      <c r="F306" s="68">
        <v>513</v>
      </c>
      <c r="G306" s="68">
        <v>140</v>
      </c>
      <c r="H306" s="69">
        <f t="shared" si="110"/>
        <v>114000000</v>
      </c>
      <c r="I306" s="70">
        <f t="shared" si="111"/>
        <v>106741529</v>
      </c>
      <c r="J306" s="69">
        <f t="shared" si="112"/>
        <v>34157336</v>
      </c>
      <c r="K306" s="70">
        <f t="shared" si="113"/>
        <v>72584240</v>
      </c>
      <c r="L306" s="71">
        <f t="shared" si="114"/>
        <v>7258424</v>
      </c>
      <c r="M306" s="71">
        <f t="shared" si="115"/>
        <v>114000000</v>
      </c>
      <c r="N306" s="92"/>
      <c r="O306" s="92"/>
      <c r="P306" s="92"/>
      <c r="Q306" s="92"/>
      <c r="R306" s="91"/>
    </row>
    <row r="307" spans="3:18" ht="17.25" thickBot="1" x14ac:dyDescent="0.35">
      <c r="C307" s="118"/>
      <c r="D307" s="80">
        <v>15</v>
      </c>
      <c r="E307" s="80" t="s">
        <v>69</v>
      </c>
      <c r="F307" s="80">
        <v>513</v>
      </c>
      <c r="G307" s="80">
        <v>209</v>
      </c>
      <c r="H307" s="81">
        <f t="shared" si="110"/>
        <v>126000000</v>
      </c>
      <c r="I307" s="82">
        <f t="shared" si="111"/>
        <v>117977479</v>
      </c>
      <c r="J307" s="81">
        <f t="shared" si="112"/>
        <v>37752845</v>
      </c>
      <c r="K307" s="82">
        <f t="shared" si="113"/>
        <v>80224686</v>
      </c>
      <c r="L307" s="83">
        <f t="shared" si="114"/>
        <v>8022469</v>
      </c>
      <c r="M307" s="83">
        <f t="shared" si="115"/>
        <v>126000000</v>
      </c>
      <c r="N307" s="92"/>
      <c r="O307" s="92"/>
      <c r="P307" s="92"/>
      <c r="Q307" s="92"/>
      <c r="R307" s="91"/>
    </row>
    <row r="308" spans="3:18" ht="21.75" thickTop="1" thickBot="1" x14ac:dyDescent="0.35">
      <c r="C308" s="119" t="s">
        <v>85</v>
      </c>
      <c r="D308" s="119"/>
      <c r="E308" s="119"/>
      <c r="F308" s="119"/>
      <c r="G308" s="120"/>
      <c r="H308" s="84">
        <f>SUM(H293:H307)</f>
        <v>1789000000</v>
      </c>
      <c r="I308" s="85">
        <f t="shared" ref="I308:M308" si="116">SUM(I293:I307)</f>
        <v>1675092938</v>
      </c>
      <c r="J308" s="84">
        <f t="shared" si="116"/>
        <v>536030478</v>
      </c>
      <c r="K308" s="85">
        <f t="shared" si="116"/>
        <v>1139063200</v>
      </c>
      <c r="L308" s="86">
        <f t="shared" si="116"/>
        <v>113906322</v>
      </c>
      <c r="M308" s="86">
        <f t="shared" si="116"/>
        <v>1789000000</v>
      </c>
      <c r="N308" s="93"/>
      <c r="O308" s="93"/>
      <c r="P308" s="93"/>
      <c r="Q308" s="93"/>
      <c r="R308" s="91"/>
    </row>
    <row r="309" spans="3:18" x14ac:dyDescent="0.3">
      <c r="N309" s="91"/>
      <c r="O309" s="91"/>
      <c r="P309" s="91"/>
      <c r="Q309" s="91"/>
      <c r="R309" s="91"/>
    </row>
    <row r="310" spans="3:18" ht="17.25" thickBot="1" x14ac:dyDescent="0.35">
      <c r="N310" s="91"/>
      <c r="O310" s="91"/>
      <c r="P310" s="91"/>
      <c r="Q310" s="91"/>
      <c r="R310" s="91"/>
    </row>
    <row r="311" spans="3:18" ht="21" thickBot="1" x14ac:dyDescent="0.35">
      <c r="C311" s="59" t="s">
        <v>86</v>
      </c>
      <c r="D311" s="60" t="s">
        <v>87</v>
      </c>
      <c r="E311" s="60" t="s">
        <v>88</v>
      </c>
      <c r="F311" s="60" t="s">
        <v>89</v>
      </c>
      <c r="G311" s="60" t="s">
        <v>90</v>
      </c>
      <c r="H311" s="60" t="s">
        <v>91</v>
      </c>
      <c r="I311" s="60" t="s">
        <v>92</v>
      </c>
      <c r="J311" s="60" t="s">
        <v>93</v>
      </c>
      <c r="K311" s="60" t="s">
        <v>79</v>
      </c>
      <c r="L311" s="60" t="s">
        <v>94</v>
      </c>
      <c r="M311" s="61" t="s">
        <v>81</v>
      </c>
      <c r="N311" s="90"/>
      <c r="O311" s="90"/>
      <c r="P311" s="90"/>
      <c r="Q311" s="90"/>
      <c r="R311" s="91"/>
    </row>
    <row r="312" spans="3:18" ht="17.25" thickTop="1" x14ac:dyDescent="0.3">
      <c r="C312" s="116">
        <v>17</v>
      </c>
      <c r="D312" s="95">
        <v>1</v>
      </c>
      <c r="E312" s="95" t="s">
        <v>45</v>
      </c>
      <c r="F312" s="95">
        <v>510</v>
      </c>
      <c r="G312" s="95">
        <v>122</v>
      </c>
      <c r="H312" s="96">
        <f t="shared" ref="H312:H326" si="117">ROUNDUP(M293*90%,-6)</f>
        <v>114000000</v>
      </c>
      <c r="I312" s="97">
        <f>ROUND(H312*$W$7,0)</f>
        <v>106741529</v>
      </c>
      <c r="J312" s="96">
        <f>H312-K312-L312</f>
        <v>34157336</v>
      </c>
      <c r="K312" s="97">
        <f>ROUND(I312*$W$8,0)</f>
        <v>72584240</v>
      </c>
      <c r="L312" s="66">
        <f>ROUND(K312*10%,0)</f>
        <v>7258424</v>
      </c>
      <c r="M312" s="66">
        <f>J312+K312+L312</f>
        <v>114000000</v>
      </c>
      <c r="N312" s="92"/>
      <c r="O312" s="92"/>
      <c r="P312" s="92"/>
      <c r="Q312" s="92"/>
      <c r="R312" s="91"/>
    </row>
    <row r="313" spans="3:18" x14ac:dyDescent="0.3">
      <c r="C313" s="117"/>
      <c r="D313" s="68">
        <v>2</v>
      </c>
      <c r="E313" s="68" t="s">
        <v>64</v>
      </c>
      <c r="F313" s="68">
        <v>510</v>
      </c>
      <c r="G313" s="68">
        <v>141</v>
      </c>
      <c r="H313" s="69">
        <f t="shared" si="117"/>
        <v>134000000</v>
      </c>
      <c r="I313" s="70">
        <f t="shared" ref="I313:I326" si="118">ROUND(H313*$W$7,0)</f>
        <v>125468113</v>
      </c>
      <c r="J313" s="69">
        <f t="shared" ref="J313:J326" si="119">H313-K313-L313</f>
        <v>40149851</v>
      </c>
      <c r="K313" s="70">
        <f t="shared" ref="K313:K326" si="120">ROUND(I313*$W$8,0)</f>
        <v>85318317</v>
      </c>
      <c r="L313" s="71">
        <f t="shared" ref="L313:L326" si="121">ROUND(K313*10%,0)</f>
        <v>8531832</v>
      </c>
      <c r="M313" s="71">
        <f t="shared" ref="M313:M326" si="122">J313+K313+L313</f>
        <v>134000000</v>
      </c>
      <c r="N313" s="92"/>
      <c r="O313" s="92"/>
      <c r="P313" s="92"/>
      <c r="Q313" s="92"/>
      <c r="R313" s="91"/>
    </row>
    <row r="314" spans="3:18" x14ac:dyDescent="0.3">
      <c r="C314" s="117"/>
      <c r="D314" s="68">
        <v>3</v>
      </c>
      <c r="E314" s="68" t="s">
        <v>45</v>
      </c>
      <c r="F314" s="68">
        <v>510</v>
      </c>
      <c r="G314" s="68">
        <v>150</v>
      </c>
      <c r="H314" s="69">
        <f t="shared" si="117"/>
        <v>132000000</v>
      </c>
      <c r="I314" s="70">
        <f t="shared" si="118"/>
        <v>123595454</v>
      </c>
      <c r="J314" s="69">
        <f t="shared" si="119"/>
        <v>39550600</v>
      </c>
      <c r="K314" s="70">
        <f t="shared" si="120"/>
        <v>84044909</v>
      </c>
      <c r="L314" s="71">
        <f t="shared" si="121"/>
        <v>8404491</v>
      </c>
      <c r="M314" s="71">
        <f t="shared" si="122"/>
        <v>132000000</v>
      </c>
      <c r="N314" s="92"/>
      <c r="O314" s="92"/>
      <c r="P314" s="92"/>
      <c r="Q314" s="92"/>
      <c r="R314" s="91"/>
    </row>
    <row r="315" spans="3:18" x14ac:dyDescent="0.3">
      <c r="C315" s="117"/>
      <c r="D315" s="68">
        <v>4</v>
      </c>
      <c r="E315" s="68" t="s">
        <v>45</v>
      </c>
      <c r="F315" s="68">
        <v>510</v>
      </c>
      <c r="G315" s="68">
        <v>159</v>
      </c>
      <c r="H315" s="69">
        <f t="shared" si="117"/>
        <v>108000000</v>
      </c>
      <c r="I315" s="70">
        <f t="shared" si="118"/>
        <v>101123553</v>
      </c>
      <c r="J315" s="69">
        <f t="shared" si="119"/>
        <v>32359582</v>
      </c>
      <c r="K315" s="70">
        <f t="shared" si="120"/>
        <v>68764016</v>
      </c>
      <c r="L315" s="71">
        <f t="shared" si="121"/>
        <v>6876402</v>
      </c>
      <c r="M315" s="71">
        <f t="shared" si="122"/>
        <v>108000000</v>
      </c>
      <c r="N315" s="92"/>
      <c r="O315" s="92"/>
      <c r="P315" s="92"/>
      <c r="Q315" s="92"/>
      <c r="R315" s="91"/>
    </row>
    <row r="316" spans="3:18" x14ac:dyDescent="0.3">
      <c r="C316" s="117"/>
      <c r="D316" s="68">
        <v>5</v>
      </c>
      <c r="E316" s="68" t="s">
        <v>69</v>
      </c>
      <c r="F316" s="68">
        <v>510</v>
      </c>
      <c r="G316" s="68">
        <v>167</v>
      </c>
      <c r="H316" s="69">
        <f t="shared" si="117"/>
        <v>106000000</v>
      </c>
      <c r="I316" s="70">
        <f t="shared" si="118"/>
        <v>99250895</v>
      </c>
      <c r="J316" s="69">
        <f t="shared" si="119"/>
        <v>31760330</v>
      </c>
      <c r="K316" s="70">
        <f t="shared" si="120"/>
        <v>67490609</v>
      </c>
      <c r="L316" s="71">
        <f t="shared" si="121"/>
        <v>6749061</v>
      </c>
      <c r="M316" s="71">
        <f t="shared" si="122"/>
        <v>106000000</v>
      </c>
      <c r="N316" s="92"/>
      <c r="O316" s="92"/>
      <c r="P316" s="92"/>
      <c r="Q316" s="92"/>
      <c r="R316" s="91"/>
    </row>
    <row r="317" spans="3:18" x14ac:dyDescent="0.3">
      <c r="C317" s="117"/>
      <c r="D317" s="68">
        <v>6</v>
      </c>
      <c r="E317" s="68" t="s">
        <v>64</v>
      </c>
      <c r="F317" s="68">
        <v>510</v>
      </c>
      <c r="G317" s="68">
        <v>209</v>
      </c>
      <c r="H317" s="69">
        <f t="shared" si="117"/>
        <v>119000000</v>
      </c>
      <c r="I317" s="70">
        <f t="shared" si="118"/>
        <v>111423175</v>
      </c>
      <c r="J317" s="69">
        <f t="shared" si="119"/>
        <v>35655465</v>
      </c>
      <c r="K317" s="70">
        <f t="shared" si="120"/>
        <v>75767759</v>
      </c>
      <c r="L317" s="71">
        <f t="shared" si="121"/>
        <v>7576776</v>
      </c>
      <c r="M317" s="71">
        <f t="shared" si="122"/>
        <v>119000000</v>
      </c>
      <c r="N317" s="92"/>
      <c r="O317" s="92"/>
      <c r="P317" s="92"/>
      <c r="Q317" s="92"/>
      <c r="R317" s="91"/>
    </row>
    <row r="318" spans="3:18" x14ac:dyDescent="0.3">
      <c r="C318" s="117"/>
      <c r="D318" s="68">
        <v>7</v>
      </c>
      <c r="E318" s="68" t="s">
        <v>45</v>
      </c>
      <c r="F318" s="68">
        <v>510</v>
      </c>
      <c r="G318" s="68">
        <v>230</v>
      </c>
      <c r="H318" s="69">
        <f t="shared" si="117"/>
        <v>95000000</v>
      </c>
      <c r="I318" s="70">
        <f t="shared" si="118"/>
        <v>88951274</v>
      </c>
      <c r="J318" s="69">
        <f t="shared" si="119"/>
        <v>28464447</v>
      </c>
      <c r="K318" s="70">
        <f t="shared" si="120"/>
        <v>60486866</v>
      </c>
      <c r="L318" s="71">
        <f t="shared" si="121"/>
        <v>6048687</v>
      </c>
      <c r="M318" s="71">
        <f t="shared" si="122"/>
        <v>95000000</v>
      </c>
      <c r="N318" s="92"/>
      <c r="O318" s="92"/>
      <c r="P318" s="92"/>
      <c r="Q318" s="92"/>
      <c r="R318" s="91"/>
    </row>
    <row r="319" spans="3:18" x14ac:dyDescent="0.3">
      <c r="C319" s="117"/>
      <c r="D319" s="68">
        <v>8</v>
      </c>
      <c r="E319" s="68" t="s">
        <v>42</v>
      </c>
      <c r="F319" s="68">
        <v>510</v>
      </c>
      <c r="G319" s="68">
        <v>236</v>
      </c>
      <c r="H319" s="69">
        <f t="shared" si="117"/>
        <v>72000000</v>
      </c>
      <c r="I319" s="70">
        <f t="shared" si="118"/>
        <v>67415702</v>
      </c>
      <c r="J319" s="69">
        <f t="shared" si="119"/>
        <v>21573055</v>
      </c>
      <c r="K319" s="70">
        <f t="shared" si="120"/>
        <v>45842677</v>
      </c>
      <c r="L319" s="71">
        <f t="shared" si="121"/>
        <v>4584268</v>
      </c>
      <c r="M319" s="71">
        <f t="shared" si="122"/>
        <v>72000000</v>
      </c>
      <c r="N319" s="92"/>
      <c r="O319" s="92"/>
      <c r="P319" s="92"/>
      <c r="Q319" s="92"/>
      <c r="R319" s="91"/>
    </row>
    <row r="320" spans="3:18" x14ac:dyDescent="0.3">
      <c r="C320" s="117"/>
      <c r="D320" s="68">
        <v>9</v>
      </c>
      <c r="E320" s="68" t="s">
        <v>64</v>
      </c>
      <c r="F320" s="68">
        <v>510</v>
      </c>
      <c r="G320" s="68">
        <v>237</v>
      </c>
      <c r="H320" s="69">
        <f t="shared" si="117"/>
        <v>72000000</v>
      </c>
      <c r="I320" s="70">
        <f t="shared" si="118"/>
        <v>67415702</v>
      </c>
      <c r="J320" s="69">
        <f t="shared" si="119"/>
        <v>21573055</v>
      </c>
      <c r="K320" s="70">
        <f t="shared" si="120"/>
        <v>45842677</v>
      </c>
      <c r="L320" s="71">
        <f t="shared" si="121"/>
        <v>4584268</v>
      </c>
      <c r="M320" s="71">
        <f t="shared" si="122"/>
        <v>72000000</v>
      </c>
      <c r="N320" s="92"/>
      <c r="O320" s="92"/>
      <c r="P320" s="92"/>
      <c r="Q320" s="92"/>
      <c r="R320" s="91"/>
    </row>
    <row r="321" spans="3:18" x14ac:dyDescent="0.3">
      <c r="C321" s="117"/>
      <c r="D321" s="68">
        <v>10</v>
      </c>
      <c r="E321" s="68" t="s">
        <v>64</v>
      </c>
      <c r="F321" s="68">
        <v>510</v>
      </c>
      <c r="G321" s="68">
        <v>247</v>
      </c>
      <c r="H321" s="69">
        <f t="shared" si="117"/>
        <v>85000000</v>
      </c>
      <c r="I321" s="70">
        <f t="shared" si="118"/>
        <v>79587982</v>
      </c>
      <c r="J321" s="69">
        <f t="shared" si="119"/>
        <v>25468189</v>
      </c>
      <c r="K321" s="70">
        <f t="shared" si="120"/>
        <v>54119828</v>
      </c>
      <c r="L321" s="71">
        <f t="shared" si="121"/>
        <v>5411983</v>
      </c>
      <c r="M321" s="71">
        <f t="shared" si="122"/>
        <v>85000000</v>
      </c>
      <c r="N321" s="92"/>
      <c r="O321" s="92"/>
      <c r="P321" s="92"/>
      <c r="Q321" s="92"/>
      <c r="R321" s="91"/>
    </row>
    <row r="322" spans="3:18" x14ac:dyDescent="0.3">
      <c r="C322" s="117"/>
      <c r="D322" s="68">
        <v>11</v>
      </c>
      <c r="E322" s="68" t="s">
        <v>45</v>
      </c>
      <c r="F322" s="68">
        <v>510</v>
      </c>
      <c r="G322" s="68">
        <v>707</v>
      </c>
      <c r="H322" s="69">
        <f t="shared" si="117"/>
        <v>54000000</v>
      </c>
      <c r="I322" s="70">
        <f t="shared" si="118"/>
        <v>50561777</v>
      </c>
      <c r="J322" s="69">
        <f t="shared" si="119"/>
        <v>16179791</v>
      </c>
      <c r="K322" s="70">
        <f t="shared" si="120"/>
        <v>34382008</v>
      </c>
      <c r="L322" s="71">
        <f t="shared" si="121"/>
        <v>3438201</v>
      </c>
      <c r="M322" s="71">
        <f t="shared" si="122"/>
        <v>54000000</v>
      </c>
      <c r="N322" s="92"/>
      <c r="O322" s="92"/>
      <c r="P322" s="92"/>
      <c r="Q322" s="92"/>
      <c r="R322" s="91"/>
    </row>
    <row r="323" spans="3:18" x14ac:dyDescent="0.3">
      <c r="C323" s="117"/>
      <c r="D323" s="72">
        <v>12</v>
      </c>
      <c r="E323" s="72" t="s">
        <v>64</v>
      </c>
      <c r="F323" s="72">
        <v>510</v>
      </c>
      <c r="G323" s="72">
        <v>907</v>
      </c>
      <c r="H323" s="73">
        <f>ROUNDUP(M304*90%,-6)</f>
        <v>54000000</v>
      </c>
      <c r="I323" s="74">
        <f t="shared" si="118"/>
        <v>50561777</v>
      </c>
      <c r="J323" s="73">
        <f t="shared" si="119"/>
        <v>16179791</v>
      </c>
      <c r="K323" s="74">
        <f t="shared" si="120"/>
        <v>34382008</v>
      </c>
      <c r="L323" s="75">
        <f t="shared" si="121"/>
        <v>3438201</v>
      </c>
      <c r="M323" s="75">
        <f t="shared" si="122"/>
        <v>54000000</v>
      </c>
      <c r="N323" s="92"/>
      <c r="O323" s="92"/>
      <c r="P323" s="92"/>
      <c r="Q323" s="92"/>
      <c r="R323" s="91"/>
    </row>
    <row r="324" spans="3:18" x14ac:dyDescent="0.3">
      <c r="C324" s="117"/>
      <c r="D324" s="76">
        <v>13</v>
      </c>
      <c r="E324" s="76" t="s">
        <v>64</v>
      </c>
      <c r="F324" s="76">
        <v>513</v>
      </c>
      <c r="G324" s="76">
        <v>134</v>
      </c>
      <c r="H324" s="77">
        <f t="shared" si="117"/>
        <v>257000000</v>
      </c>
      <c r="I324" s="78">
        <f t="shared" si="118"/>
        <v>240636604</v>
      </c>
      <c r="J324" s="77">
        <f t="shared" si="119"/>
        <v>77003820</v>
      </c>
      <c r="K324" s="78">
        <f t="shared" si="120"/>
        <v>163632891</v>
      </c>
      <c r="L324" s="79">
        <f t="shared" si="121"/>
        <v>16363289</v>
      </c>
      <c r="M324" s="79">
        <f t="shared" si="122"/>
        <v>257000000</v>
      </c>
      <c r="N324" s="92"/>
      <c r="O324" s="92"/>
      <c r="P324" s="92"/>
      <c r="Q324" s="92"/>
      <c r="R324" s="91"/>
    </row>
    <row r="325" spans="3:18" x14ac:dyDescent="0.3">
      <c r="C325" s="117"/>
      <c r="D325" s="68">
        <v>14</v>
      </c>
      <c r="E325" s="68" t="s">
        <v>64</v>
      </c>
      <c r="F325" s="68">
        <v>513</v>
      </c>
      <c r="G325" s="68">
        <v>140</v>
      </c>
      <c r="H325" s="69">
        <f t="shared" si="117"/>
        <v>103000000</v>
      </c>
      <c r="I325" s="70">
        <f t="shared" si="118"/>
        <v>96441908</v>
      </c>
      <c r="J325" s="69">
        <f t="shared" si="119"/>
        <v>30861453</v>
      </c>
      <c r="K325" s="70">
        <f t="shared" si="120"/>
        <v>65580497</v>
      </c>
      <c r="L325" s="71">
        <f t="shared" si="121"/>
        <v>6558050</v>
      </c>
      <c r="M325" s="71">
        <f t="shared" si="122"/>
        <v>103000000</v>
      </c>
      <c r="N325" s="92"/>
      <c r="O325" s="92"/>
      <c r="P325" s="92"/>
      <c r="Q325" s="92"/>
      <c r="R325" s="91"/>
    </row>
    <row r="326" spans="3:18" ht="17.25" thickBot="1" x14ac:dyDescent="0.35">
      <c r="C326" s="118"/>
      <c r="D326" s="80">
        <v>15</v>
      </c>
      <c r="E326" s="80" t="s">
        <v>42</v>
      </c>
      <c r="F326" s="80">
        <v>513</v>
      </c>
      <c r="G326" s="80">
        <v>209</v>
      </c>
      <c r="H326" s="81">
        <f t="shared" si="117"/>
        <v>114000000</v>
      </c>
      <c r="I326" s="82">
        <f t="shared" si="118"/>
        <v>106741529</v>
      </c>
      <c r="J326" s="81">
        <f t="shared" si="119"/>
        <v>34157336</v>
      </c>
      <c r="K326" s="82">
        <f t="shared" si="120"/>
        <v>72584240</v>
      </c>
      <c r="L326" s="83">
        <f t="shared" si="121"/>
        <v>7258424</v>
      </c>
      <c r="M326" s="83">
        <f t="shared" si="122"/>
        <v>114000000</v>
      </c>
      <c r="N326" s="92"/>
      <c r="O326" s="92"/>
      <c r="P326" s="92"/>
      <c r="Q326" s="92"/>
      <c r="R326" s="91"/>
    </row>
    <row r="327" spans="3:18" ht="21.75" thickTop="1" thickBot="1" x14ac:dyDescent="0.35">
      <c r="C327" s="119" t="s">
        <v>95</v>
      </c>
      <c r="D327" s="119"/>
      <c r="E327" s="119"/>
      <c r="F327" s="119"/>
      <c r="G327" s="120"/>
      <c r="H327" s="84">
        <f>SUM(H312:H326)</f>
        <v>1619000000</v>
      </c>
      <c r="I327" s="85">
        <f t="shared" ref="I327:M327" si="123">SUM(I312:I326)</f>
        <v>1515916974</v>
      </c>
      <c r="J327" s="84">
        <f t="shared" si="123"/>
        <v>485094101</v>
      </c>
      <c r="K327" s="85">
        <f t="shared" si="123"/>
        <v>1030823542</v>
      </c>
      <c r="L327" s="86">
        <f t="shared" si="123"/>
        <v>103082357</v>
      </c>
      <c r="M327" s="86">
        <f t="shared" si="123"/>
        <v>1619000000</v>
      </c>
      <c r="N327" s="93"/>
      <c r="O327" s="93"/>
      <c r="P327" s="93"/>
      <c r="Q327" s="93"/>
      <c r="R327" s="91"/>
    </row>
    <row r="328" spans="3:18" ht="20.25" x14ac:dyDescent="0.3"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91"/>
      <c r="O328" s="91"/>
      <c r="P328" s="91"/>
      <c r="Q328" s="91"/>
      <c r="R328" s="91"/>
    </row>
    <row r="329" spans="3:18" ht="17.25" thickBot="1" x14ac:dyDescent="0.35">
      <c r="N329" s="91"/>
      <c r="O329" s="91"/>
      <c r="P329" s="91"/>
      <c r="Q329" s="91"/>
      <c r="R329" s="91"/>
    </row>
    <row r="330" spans="3:18" ht="21" thickBot="1" x14ac:dyDescent="0.35">
      <c r="C330" s="59" t="s">
        <v>96</v>
      </c>
      <c r="D330" s="60" t="s">
        <v>97</v>
      </c>
      <c r="E330" s="60" t="s">
        <v>98</v>
      </c>
      <c r="F330" s="60" t="s">
        <v>57</v>
      </c>
      <c r="G330" s="60" t="s">
        <v>58</v>
      </c>
      <c r="H330" s="60" t="s">
        <v>99</v>
      </c>
      <c r="I330" s="60" t="s">
        <v>100</v>
      </c>
      <c r="J330" s="60" t="s">
        <v>101</v>
      </c>
      <c r="K330" s="60" t="s">
        <v>102</v>
      </c>
      <c r="L330" s="60" t="s">
        <v>103</v>
      </c>
      <c r="M330" s="61" t="s">
        <v>70</v>
      </c>
      <c r="N330" s="90"/>
      <c r="O330" s="90"/>
      <c r="P330" s="90"/>
      <c r="Q330" s="90"/>
      <c r="R330" s="91"/>
    </row>
    <row r="331" spans="3:18" ht="17.25" thickTop="1" x14ac:dyDescent="0.3">
      <c r="C331" s="116">
        <v>18</v>
      </c>
      <c r="D331" s="95">
        <v>1</v>
      </c>
      <c r="E331" s="95" t="s">
        <v>64</v>
      </c>
      <c r="F331" s="95">
        <v>510</v>
      </c>
      <c r="G331" s="95">
        <v>122</v>
      </c>
      <c r="H331" s="96">
        <f t="shared" ref="H331:H345" si="124">ROUNDUP(M312*90%,-6)</f>
        <v>103000000</v>
      </c>
      <c r="I331" s="97">
        <f>ROUND(H331*$W$7,0)</f>
        <v>96441908</v>
      </c>
      <c r="J331" s="96">
        <f>H331-K331-L331</f>
        <v>30861453</v>
      </c>
      <c r="K331" s="97">
        <f>ROUND(I331*$W$8,0)</f>
        <v>65580497</v>
      </c>
      <c r="L331" s="66">
        <f>ROUND(K331*10%,0)</f>
        <v>6558050</v>
      </c>
      <c r="M331" s="66">
        <f>J331+K331+L331</f>
        <v>103000000</v>
      </c>
      <c r="N331" s="92"/>
      <c r="O331" s="92"/>
      <c r="P331" s="92"/>
      <c r="Q331" s="92"/>
      <c r="R331" s="91"/>
    </row>
    <row r="332" spans="3:18" x14ac:dyDescent="0.3">
      <c r="C332" s="117"/>
      <c r="D332" s="68">
        <v>2</v>
      </c>
      <c r="E332" s="68" t="s">
        <v>66</v>
      </c>
      <c r="F332" s="68">
        <v>510</v>
      </c>
      <c r="G332" s="68">
        <v>141</v>
      </c>
      <c r="H332" s="69">
        <f t="shared" si="124"/>
        <v>121000000</v>
      </c>
      <c r="I332" s="70">
        <f t="shared" ref="I332:I345" si="125">ROUND(H332*$W$7,0)</f>
        <v>113295833</v>
      </c>
      <c r="J332" s="69">
        <f t="shared" ref="J332:J345" si="126">H332-K332-L332</f>
        <v>36254717</v>
      </c>
      <c r="K332" s="70">
        <f t="shared" ref="K332:K345" si="127">ROUND(I332*$W$8,0)</f>
        <v>77041166</v>
      </c>
      <c r="L332" s="71">
        <f t="shared" ref="L332:L345" si="128">ROUND(K332*10%,0)</f>
        <v>7704117</v>
      </c>
      <c r="M332" s="71">
        <f t="shared" ref="M332:M345" si="129">J332+K332+L332</f>
        <v>121000000</v>
      </c>
      <c r="N332" s="92"/>
      <c r="O332" s="92"/>
      <c r="P332" s="92"/>
      <c r="Q332" s="92"/>
      <c r="R332" s="91"/>
    </row>
    <row r="333" spans="3:18" x14ac:dyDescent="0.3">
      <c r="C333" s="117"/>
      <c r="D333" s="68">
        <v>3</v>
      </c>
      <c r="E333" s="68" t="s">
        <v>42</v>
      </c>
      <c r="F333" s="68">
        <v>510</v>
      </c>
      <c r="G333" s="68">
        <v>150</v>
      </c>
      <c r="H333" s="69">
        <f t="shared" si="124"/>
        <v>119000000</v>
      </c>
      <c r="I333" s="70">
        <f t="shared" si="125"/>
        <v>111423175</v>
      </c>
      <c r="J333" s="69">
        <f t="shared" si="126"/>
        <v>35655465</v>
      </c>
      <c r="K333" s="70">
        <f t="shared" si="127"/>
        <v>75767759</v>
      </c>
      <c r="L333" s="71">
        <f t="shared" si="128"/>
        <v>7576776</v>
      </c>
      <c r="M333" s="71">
        <f t="shared" si="129"/>
        <v>119000000</v>
      </c>
      <c r="N333" s="92"/>
      <c r="O333" s="92"/>
      <c r="P333" s="92"/>
      <c r="Q333" s="92"/>
      <c r="R333" s="91"/>
    </row>
    <row r="334" spans="3:18" x14ac:dyDescent="0.3">
      <c r="C334" s="117"/>
      <c r="D334" s="68">
        <v>4</v>
      </c>
      <c r="E334" s="68" t="s">
        <v>69</v>
      </c>
      <c r="F334" s="68">
        <v>510</v>
      </c>
      <c r="G334" s="68">
        <v>159</v>
      </c>
      <c r="H334" s="69">
        <f t="shared" si="124"/>
        <v>98000000</v>
      </c>
      <c r="I334" s="70">
        <f t="shared" si="125"/>
        <v>91760262</v>
      </c>
      <c r="J334" s="69">
        <f t="shared" si="126"/>
        <v>29363324</v>
      </c>
      <c r="K334" s="70">
        <f t="shared" si="127"/>
        <v>62396978</v>
      </c>
      <c r="L334" s="71">
        <f t="shared" si="128"/>
        <v>6239698</v>
      </c>
      <c r="M334" s="71">
        <f t="shared" si="129"/>
        <v>98000000</v>
      </c>
      <c r="N334" s="92"/>
      <c r="O334" s="92"/>
      <c r="P334" s="92"/>
      <c r="Q334" s="92"/>
      <c r="R334" s="91"/>
    </row>
    <row r="335" spans="3:18" x14ac:dyDescent="0.3">
      <c r="C335" s="117"/>
      <c r="D335" s="68">
        <v>5</v>
      </c>
      <c r="E335" s="68" t="s">
        <v>64</v>
      </c>
      <c r="F335" s="68">
        <v>510</v>
      </c>
      <c r="G335" s="68">
        <v>167</v>
      </c>
      <c r="H335" s="69">
        <f t="shared" si="124"/>
        <v>96000000</v>
      </c>
      <c r="I335" s="70">
        <f t="shared" si="125"/>
        <v>89887603</v>
      </c>
      <c r="J335" s="69">
        <f t="shared" si="126"/>
        <v>28764073</v>
      </c>
      <c r="K335" s="70">
        <f t="shared" si="127"/>
        <v>61123570</v>
      </c>
      <c r="L335" s="71">
        <f t="shared" si="128"/>
        <v>6112357</v>
      </c>
      <c r="M335" s="71">
        <f t="shared" si="129"/>
        <v>96000000</v>
      </c>
      <c r="N335" s="92"/>
      <c r="O335" s="92"/>
      <c r="P335" s="92"/>
      <c r="Q335" s="92"/>
      <c r="R335" s="91"/>
    </row>
    <row r="336" spans="3:18" x14ac:dyDescent="0.3">
      <c r="C336" s="117"/>
      <c r="D336" s="68">
        <v>6</v>
      </c>
      <c r="E336" s="68" t="s">
        <v>65</v>
      </c>
      <c r="F336" s="68">
        <v>510</v>
      </c>
      <c r="G336" s="68">
        <v>209</v>
      </c>
      <c r="H336" s="69">
        <f t="shared" si="124"/>
        <v>108000000</v>
      </c>
      <c r="I336" s="70">
        <f t="shared" si="125"/>
        <v>101123553</v>
      </c>
      <c r="J336" s="69">
        <f t="shared" si="126"/>
        <v>32359582</v>
      </c>
      <c r="K336" s="70">
        <f t="shared" si="127"/>
        <v>68764016</v>
      </c>
      <c r="L336" s="71">
        <f t="shared" si="128"/>
        <v>6876402</v>
      </c>
      <c r="M336" s="71">
        <f t="shared" si="129"/>
        <v>108000000</v>
      </c>
      <c r="N336" s="92"/>
      <c r="O336" s="92"/>
      <c r="P336" s="92"/>
      <c r="Q336" s="92"/>
      <c r="R336" s="91"/>
    </row>
    <row r="337" spans="3:18" x14ac:dyDescent="0.3">
      <c r="C337" s="117"/>
      <c r="D337" s="68">
        <v>7</v>
      </c>
      <c r="E337" s="68" t="s">
        <v>65</v>
      </c>
      <c r="F337" s="68">
        <v>510</v>
      </c>
      <c r="G337" s="68">
        <v>230</v>
      </c>
      <c r="H337" s="69">
        <f t="shared" si="124"/>
        <v>86000000</v>
      </c>
      <c r="I337" s="70">
        <f t="shared" si="125"/>
        <v>80524311</v>
      </c>
      <c r="J337" s="69">
        <f t="shared" si="126"/>
        <v>25767816</v>
      </c>
      <c r="K337" s="70">
        <f t="shared" si="127"/>
        <v>54756531</v>
      </c>
      <c r="L337" s="71">
        <f t="shared" si="128"/>
        <v>5475653</v>
      </c>
      <c r="M337" s="71">
        <f t="shared" si="129"/>
        <v>86000000</v>
      </c>
      <c r="N337" s="92"/>
      <c r="O337" s="92"/>
      <c r="P337" s="92"/>
      <c r="Q337" s="92"/>
      <c r="R337" s="91"/>
    </row>
    <row r="338" spans="3:18" x14ac:dyDescent="0.3">
      <c r="C338" s="117"/>
      <c r="D338" s="68">
        <v>8</v>
      </c>
      <c r="E338" s="68" t="s">
        <v>66</v>
      </c>
      <c r="F338" s="68">
        <v>510</v>
      </c>
      <c r="G338" s="68">
        <v>236</v>
      </c>
      <c r="H338" s="69">
        <f t="shared" si="124"/>
        <v>65000000</v>
      </c>
      <c r="I338" s="70">
        <f t="shared" si="125"/>
        <v>60861398</v>
      </c>
      <c r="J338" s="69">
        <f t="shared" si="126"/>
        <v>19475674</v>
      </c>
      <c r="K338" s="70">
        <f t="shared" si="127"/>
        <v>41385751</v>
      </c>
      <c r="L338" s="71">
        <f t="shared" si="128"/>
        <v>4138575</v>
      </c>
      <c r="M338" s="71">
        <f t="shared" si="129"/>
        <v>65000000</v>
      </c>
      <c r="N338" s="92"/>
      <c r="O338" s="92"/>
      <c r="P338" s="92"/>
      <c r="Q338" s="92"/>
      <c r="R338" s="91"/>
    </row>
    <row r="339" spans="3:18" x14ac:dyDescent="0.3">
      <c r="C339" s="117"/>
      <c r="D339" s="68">
        <v>9</v>
      </c>
      <c r="E339" s="68" t="s">
        <v>104</v>
      </c>
      <c r="F339" s="68">
        <v>510</v>
      </c>
      <c r="G339" s="68">
        <v>237</v>
      </c>
      <c r="H339" s="69">
        <f t="shared" si="124"/>
        <v>65000000</v>
      </c>
      <c r="I339" s="70">
        <f t="shared" si="125"/>
        <v>60861398</v>
      </c>
      <c r="J339" s="69">
        <f t="shared" si="126"/>
        <v>19475674</v>
      </c>
      <c r="K339" s="70">
        <f t="shared" si="127"/>
        <v>41385751</v>
      </c>
      <c r="L339" s="71">
        <f t="shared" si="128"/>
        <v>4138575</v>
      </c>
      <c r="M339" s="71">
        <f t="shared" si="129"/>
        <v>65000000</v>
      </c>
      <c r="N339" s="92"/>
      <c r="O339" s="92"/>
      <c r="P339" s="92"/>
      <c r="Q339" s="92"/>
      <c r="R339" s="91"/>
    </row>
    <row r="340" spans="3:18" x14ac:dyDescent="0.3">
      <c r="C340" s="117"/>
      <c r="D340" s="68">
        <v>10</v>
      </c>
      <c r="E340" s="68" t="s">
        <v>65</v>
      </c>
      <c r="F340" s="68">
        <v>510</v>
      </c>
      <c r="G340" s="68">
        <v>247</v>
      </c>
      <c r="H340" s="69">
        <f t="shared" si="124"/>
        <v>77000000</v>
      </c>
      <c r="I340" s="70">
        <f t="shared" si="125"/>
        <v>72097348</v>
      </c>
      <c r="J340" s="69">
        <f t="shared" si="126"/>
        <v>23071183</v>
      </c>
      <c r="K340" s="70">
        <f t="shared" si="127"/>
        <v>49026197</v>
      </c>
      <c r="L340" s="71">
        <f t="shared" si="128"/>
        <v>4902620</v>
      </c>
      <c r="M340" s="71">
        <f t="shared" si="129"/>
        <v>77000000</v>
      </c>
      <c r="N340" s="92"/>
      <c r="O340" s="92"/>
      <c r="P340" s="92"/>
      <c r="Q340" s="92"/>
      <c r="R340" s="91"/>
    </row>
    <row r="341" spans="3:18" x14ac:dyDescent="0.3">
      <c r="C341" s="117"/>
      <c r="D341" s="68">
        <v>11</v>
      </c>
      <c r="E341" s="68" t="s">
        <v>45</v>
      </c>
      <c r="F341" s="68">
        <v>510</v>
      </c>
      <c r="G341" s="68">
        <v>707</v>
      </c>
      <c r="H341" s="69">
        <f t="shared" si="124"/>
        <v>49000000</v>
      </c>
      <c r="I341" s="70">
        <f t="shared" si="125"/>
        <v>45880131</v>
      </c>
      <c r="J341" s="69">
        <f t="shared" si="126"/>
        <v>14681662</v>
      </c>
      <c r="K341" s="70">
        <f t="shared" si="127"/>
        <v>31198489</v>
      </c>
      <c r="L341" s="71">
        <f t="shared" si="128"/>
        <v>3119849</v>
      </c>
      <c r="M341" s="71">
        <f t="shared" si="129"/>
        <v>49000000</v>
      </c>
      <c r="N341" s="92"/>
      <c r="O341" s="92"/>
      <c r="P341" s="92"/>
      <c r="Q341" s="92"/>
      <c r="R341" s="91"/>
    </row>
    <row r="342" spans="3:18" x14ac:dyDescent="0.3">
      <c r="C342" s="117"/>
      <c r="D342" s="72">
        <v>12</v>
      </c>
      <c r="E342" s="72" t="s">
        <v>66</v>
      </c>
      <c r="F342" s="72">
        <v>510</v>
      </c>
      <c r="G342" s="72">
        <v>907</v>
      </c>
      <c r="H342" s="73">
        <f>ROUNDUP(M323*90%,-6)</f>
        <v>49000000</v>
      </c>
      <c r="I342" s="74">
        <f t="shared" si="125"/>
        <v>45880131</v>
      </c>
      <c r="J342" s="73">
        <f t="shared" si="126"/>
        <v>14681662</v>
      </c>
      <c r="K342" s="74">
        <f t="shared" si="127"/>
        <v>31198489</v>
      </c>
      <c r="L342" s="75">
        <f t="shared" si="128"/>
        <v>3119849</v>
      </c>
      <c r="M342" s="75">
        <f t="shared" si="129"/>
        <v>49000000</v>
      </c>
      <c r="N342" s="92"/>
      <c r="O342" s="92"/>
      <c r="P342" s="92"/>
      <c r="Q342" s="92"/>
      <c r="R342" s="91"/>
    </row>
    <row r="343" spans="3:18" x14ac:dyDescent="0.3">
      <c r="C343" s="117"/>
      <c r="D343" s="76">
        <v>13</v>
      </c>
      <c r="E343" s="76" t="s">
        <v>45</v>
      </c>
      <c r="F343" s="76">
        <v>513</v>
      </c>
      <c r="G343" s="76">
        <v>134</v>
      </c>
      <c r="H343" s="77">
        <f t="shared" si="124"/>
        <v>232000000</v>
      </c>
      <c r="I343" s="78">
        <f t="shared" si="125"/>
        <v>217228374</v>
      </c>
      <c r="J343" s="77">
        <f t="shared" si="126"/>
        <v>69513177</v>
      </c>
      <c r="K343" s="78">
        <f t="shared" si="127"/>
        <v>147715294</v>
      </c>
      <c r="L343" s="79">
        <f t="shared" si="128"/>
        <v>14771529</v>
      </c>
      <c r="M343" s="79">
        <f t="shared" si="129"/>
        <v>232000000</v>
      </c>
      <c r="N343" s="92"/>
      <c r="O343" s="92"/>
      <c r="P343" s="92"/>
      <c r="Q343" s="92"/>
      <c r="R343" s="91"/>
    </row>
    <row r="344" spans="3:18" x14ac:dyDescent="0.3">
      <c r="C344" s="117"/>
      <c r="D344" s="68">
        <v>14</v>
      </c>
      <c r="E344" s="68" t="s">
        <v>82</v>
      </c>
      <c r="F344" s="68">
        <v>513</v>
      </c>
      <c r="G344" s="68">
        <v>140</v>
      </c>
      <c r="H344" s="69">
        <f t="shared" si="124"/>
        <v>93000000</v>
      </c>
      <c r="I344" s="70">
        <f t="shared" si="125"/>
        <v>87078616</v>
      </c>
      <c r="J344" s="69">
        <f t="shared" si="126"/>
        <v>27865195</v>
      </c>
      <c r="K344" s="70">
        <f t="shared" si="127"/>
        <v>59213459</v>
      </c>
      <c r="L344" s="71">
        <f t="shared" si="128"/>
        <v>5921346</v>
      </c>
      <c r="M344" s="71">
        <f t="shared" si="129"/>
        <v>93000000</v>
      </c>
      <c r="N344" s="92"/>
      <c r="O344" s="92"/>
      <c r="P344" s="92"/>
      <c r="Q344" s="92"/>
      <c r="R344" s="91"/>
    </row>
    <row r="345" spans="3:18" ht="17.25" thickBot="1" x14ac:dyDescent="0.35">
      <c r="C345" s="118"/>
      <c r="D345" s="80">
        <v>15</v>
      </c>
      <c r="E345" s="80" t="s">
        <v>82</v>
      </c>
      <c r="F345" s="80">
        <v>513</v>
      </c>
      <c r="G345" s="80">
        <v>209</v>
      </c>
      <c r="H345" s="81">
        <f t="shared" si="124"/>
        <v>103000000</v>
      </c>
      <c r="I345" s="82">
        <f t="shared" si="125"/>
        <v>96441908</v>
      </c>
      <c r="J345" s="81">
        <f t="shared" si="126"/>
        <v>30861453</v>
      </c>
      <c r="K345" s="82">
        <f t="shared" si="127"/>
        <v>65580497</v>
      </c>
      <c r="L345" s="83">
        <f t="shared" si="128"/>
        <v>6558050</v>
      </c>
      <c r="M345" s="83">
        <f t="shared" si="129"/>
        <v>103000000</v>
      </c>
      <c r="N345" s="92"/>
      <c r="O345" s="92"/>
      <c r="P345" s="92"/>
      <c r="Q345" s="92"/>
      <c r="R345" s="91"/>
    </row>
    <row r="346" spans="3:18" ht="21.75" thickTop="1" thickBot="1" x14ac:dyDescent="0.35">
      <c r="C346" s="119" t="s">
        <v>70</v>
      </c>
      <c r="D346" s="119"/>
      <c r="E346" s="119"/>
      <c r="F346" s="119"/>
      <c r="G346" s="120"/>
      <c r="H346" s="84">
        <f>SUM(H331:H345)</f>
        <v>1464000000</v>
      </c>
      <c r="I346" s="85">
        <f t="shared" ref="I346:L346" si="130">SUM(I331:I345)</f>
        <v>1370785949</v>
      </c>
      <c r="J346" s="84">
        <f t="shared" si="130"/>
        <v>438652110</v>
      </c>
      <c r="K346" s="85">
        <f t="shared" si="130"/>
        <v>932134444</v>
      </c>
      <c r="L346" s="86">
        <f t="shared" si="130"/>
        <v>93213446</v>
      </c>
      <c r="M346" s="86">
        <f>SUM(M331:M345)</f>
        <v>1464000000</v>
      </c>
      <c r="N346" s="93"/>
      <c r="O346" s="92"/>
      <c r="P346" s="92"/>
      <c r="Q346" s="93"/>
      <c r="R346" s="91"/>
    </row>
    <row r="347" spans="3:18" x14ac:dyDescent="0.3">
      <c r="O347" s="105"/>
      <c r="P347" s="105"/>
    </row>
    <row r="353" spans="15:16" x14ac:dyDescent="0.3">
      <c r="O353" s="106"/>
      <c r="P353" s="106"/>
    </row>
    <row r="354" spans="15:16" x14ac:dyDescent="0.3">
      <c r="O354" s="107"/>
      <c r="P354" s="107"/>
    </row>
    <row r="355" spans="15:16" x14ac:dyDescent="0.3">
      <c r="O355" s="107"/>
      <c r="P355" s="107"/>
    </row>
    <row r="356" spans="15:16" x14ac:dyDescent="0.3">
      <c r="O356" s="107"/>
      <c r="P356" s="107"/>
    </row>
    <row r="357" spans="15:16" x14ac:dyDescent="0.3">
      <c r="O357" s="107"/>
      <c r="P357" s="107"/>
    </row>
    <row r="358" spans="15:16" x14ac:dyDescent="0.3">
      <c r="O358" s="107"/>
      <c r="P358" s="107"/>
    </row>
    <row r="359" spans="15:16" x14ac:dyDescent="0.3">
      <c r="O359" s="67"/>
      <c r="P359" s="67"/>
    </row>
  </sheetData>
  <mergeCells count="36">
    <mergeCell ref="C118:G118"/>
    <mergeCell ref="C8:C22"/>
    <mergeCell ref="C23:G23"/>
    <mergeCell ref="C27:C41"/>
    <mergeCell ref="C42:G42"/>
    <mergeCell ref="C46:C60"/>
    <mergeCell ref="C61:G61"/>
    <mergeCell ref="C65:C79"/>
    <mergeCell ref="C80:G80"/>
    <mergeCell ref="C84:C98"/>
    <mergeCell ref="C99:G99"/>
    <mergeCell ref="C103:C117"/>
    <mergeCell ref="C232:G232"/>
    <mergeCell ref="C122:C136"/>
    <mergeCell ref="C137:G137"/>
    <mergeCell ref="C141:C155"/>
    <mergeCell ref="C156:G156"/>
    <mergeCell ref="C160:C174"/>
    <mergeCell ref="C175:G175"/>
    <mergeCell ref="C179:C193"/>
    <mergeCell ref="C194:G194"/>
    <mergeCell ref="C198:C212"/>
    <mergeCell ref="C213:G213"/>
    <mergeCell ref="C217:C231"/>
    <mergeCell ref="C346:G346"/>
    <mergeCell ref="C236:C250"/>
    <mergeCell ref="C251:G251"/>
    <mergeCell ref="C255:C269"/>
    <mergeCell ref="C270:G270"/>
    <mergeCell ref="C274:C288"/>
    <mergeCell ref="C289:G289"/>
    <mergeCell ref="C293:C307"/>
    <mergeCell ref="C308:G308"/>
    <mergeCell ref="C312:C326"/>
    <mergeCell ref="C327:G327"/>
    <mergeCell ref="C331:C345"/>
  </mergeCells>
  <phoneticPr fontId="2" type="noConversion"/>
  <pageMargins left="0.23622047244094491" right="0.23622047244094491" top="0.54" bottom="0.54" header="0.31496062992125984" footer="0.31496062992125984"/>
  <pageSetup paperSize="9" scale="68" fitToHeight="0" orientation="landscape" r:id="rId1"/>
  <rowBreaks count="4" manualBreakCount="4">
    <brk id="61" min="1" max="18" man="1"/>
    <brk id="118" min="1" max="18" man="1"/>
    <brk id="175" min="1" max="18" man="1"/>
    <brk id="232" min="1" max="18" man="1"/>
  </rowBreaks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공매 대상 부동산 목록_집합건물_총15개호</vt:lpstr>
      <vt:lpstr>본 온비드 공매(1차수~18차수까지)_공매금액표</vt:lpstr>
      <vt:lpstr>'공매 대상 부동산 목록_집합건물_총15개호'!Print_Area</vt:lpstr>
      <vt:lpstr>'본 온비드 공매(1차수~18차수까지)_공매금액표'!Print_Area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 배연</dc:creator>
  <cp:lastModifiedBy>이 승화</cp:lastModifiedBy>
  <cp:lastPrinted>2021-09-30T00:54:28Z</cp:lastPrinted>
  <dcterms:created xsi:type="dcterms:W3CDTF">2021-09-29T06:40:18Z</dcterms:created>
  <dcterms:modified xsi:type="dcterms:W3CDTF">2024-08-14T06:11:31Z</dcterms:modified>
</cp:coreProperties>
</file>